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HOME and HOME-ARP Programs\HOME Application and Supplements\"/>
    </mc:Choice>
  </mc:AlternateContent>
  <bookViews>
    <workbookView xWindow="0" yWindow="0" windowWidth="21555" windowHeight="9765" tabRatio="820"/>
  </bookViews>
  <sheets>
    <sheet name="1.1 Residential" sheetId="1" r:id="rId1"/>
    <sheet name="1.2 Res Detail" sheetId="13" r:id="rId2"/>
    <sheet name="1.3 Qualified Basis" sheetId="21" r:id="rId3"/>
    <sheet name="2.1 Comm" sheetId="7" r:id="rId4"/>
    <sheet name="2.2 Comm Detail" sheetId="17" r:id="rId5"/>
    <sheet name="3.1 Civic" sheetId="6" r:id="rId6"/>
    <sheet name="3.2 Civic Detail" sheetId="18" r:id="rId7"/>
    <sheet name="4.1 CSF" sheetId="5" r:id="rId8"/>
    <sheet name="4.2 CSF Detail" sheetId="19" r:id="rId9"/>
    <sheet name="4.3 CSF Qual Basis" sheetId="22" r:id="rId10"/>
    <sheet name="5.1 Summary" sheetId="8" r:id="rId11"/>
  </sheets>
  <definedNames>
    <definedName name="boost" localSheetId="2">'1.3 Qualified Basis'!$P$30:$P$32</definedName>
    <definedName name="boost" localSheetId="9">'1.3 Qualified Basis'!$P$30:$P$32</definedName>
    <definedName name="fintype">'1.1 Residential'!$AC$10:$AC$13</definedName>
    <definedName name="_xlnm.Print_Area" localSheetId="0">'1.1 Residential'!$A$1:$Q$114</definedName>
    <definedName name="_xlnm.Print_Area" localSheetId="1">'1.2 Res Detail'!$A$1:$K$43</definedName>
    <definedName name="_xlnm.Print_Area" localSheetId="2">'1.3 Qualified Basis'!$A$1:$I$86</definedName>
    <definedName name="_xlnm.Print_Area" localSheetId="3">'2.1 Comm'!$A$1:$O$112</definedName>
    <definedName name="_xlnm.Print_Area" localSheetId="4">'2.2 Comm Detail'!$A$1:$K$43</definedName>
    <definedName name="_xlnm.Print_Area" localSheetId="5">'3.1 Civic'!$A$1:$O$112</definedName>
    <definedName name="_xlnm.Print_Area" localSheetId="6">'3.2 Civic Detail'!$A$1:$K$43</definedName>
    <definedName name="_xlnm.Print_Area" localSheetId="7">'4.1 CSF'!$A$1:$Q$112</definedName>
    <definedName name="_xlnm.Print_Area" localSheetId="8">'4.2 CSF Detail'!$A$1:$K$43</definedName>
    <definedName name="_xlnm.Print_Area" localSheetId="9">'4.3 CSF Qual Basis'!$A$1:$I$84</definedName>
    <definedName name="_xlnm.Print_Area" localSheetId="10">'5.1 Summary'!$A$1:$O$112</definedName>
    <definedName name="print_res_1to4" localSheetId="0">'1.1 Residential'!$A$1:$O$114</definedName>
    <definedName name="sourcecodes">'1.1 Residential'!$W$2:$W$54</definedName>
    <definedName name="sourcenames">'1.1 Residential'!$W$2:$X$54</definedName>
    <definedName name="wagerate">'1.1 Residential'!$AC$16:$AC$20</definedName>
    <definedName name="Xcheck">'1.1 Residential'!$AC$7</definedName>
    <definedName name="yesno">'1.1 Residential'!$AC$2:$AC$4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8" l="1"/>
  <c r="L8" i="8"/>
  <c r="G22" i="22"/>
  <c r="F22" i="22"/>
  <c r="O114" i="8" l="1"/>
  <c r="E113" i="8"/>
  <c r="O114" i="1"/>
  <c r="E113" i="1"/>
  <c r="F109" i="8" l="1"/>
  <c r="G109" i="8"/>
  <c r="H109" i="8"/>
  <c r="I109" i="8"/>
  <c r="J109" i="8"/>
  <c r="K109" i="8"/>
  <c r="L109" i="8"/>
  <c r="M109" i="8"/>
  <c r="N109" i="8"/>
  <c r="E109" i="8"/>
  <c r="E108" i="8" l="1"/>
  <c r="E111" i="1"/>
  <c r="F110" i="8"/>
  <c r="G110" i="8"/>
  <c r="H110" i="8"/>
  <c r="I110" i="8"/>
  <c r="J110" i="8"/>
  <c r="K110" i="8"/>
  <c r="L110" i="8"/>
  <c r="M110" i="8"/>
  <c r="N110" i="8"/>
  <c r="E110" i="8"/>
  <c r="D71" i="8"/>
  <c r="D70" i="8"/>
  <c r="D66" i="8"/>
  <c r="N111" i="5"/>
  <c r="M111" i="5"/>
  <c r="L111" i="5"/>
  <c r="K111" i="5"/>
  <c r="J111" i="5"/>
  <c r="I111" i="5"/>
  <c r="H111" i="5"/>
  <c r="G111" i="5"/>
  <c r="F111" i="5"/>
  <c r="E111" i="5"/>
  <c r="O110" i="5"/>
  <c r="E105" i="5"/>
  <c r="E86" i="5"/>
  <c r="E92" i="5" s="1"/>
  <c r="E96" i="5" s="1"/>
  <c r="E74" i="5"/>
  <c r="E52" i="5"/>
  <c r="D71" i="5"/>
  <c r="D70" i="5"/>
  <c r="E111" i="6"/>
  <c r="E105" i="6"/>
  <c r="E86" i="6"/>
  <c r="E92" i="6" s="1"/>
  <c r="E96" i="6" s="1"/>
  <c r="E74" i="6"/>
  <c r="E52" i="6"/>
  <c r="D71" i="6"/>
  <c r="D70" i="6"/>
  <c r="D66" i="6"/>
  <c r="E111" i="7"/>
  <c r="E105" i="7"/>
  <c r="E86" i="7"/>
  <c r="E92" i="7" s="1"/>
  <c r="E96" i="7" s="1"/>
  <c r="F105" i="1"/>
  <c r="E105" i="1"/>
  <c r="E86" i="1"/>
  <c r="E92" i="1" s="1"/>
  <c r="E96" i="1" s="1"/>
  <c r="E74" i="1"/>
  <c r="E52" i="1"/>
  <c r="E99" i="5" l="1"/>
  <c r="E112" i="5" s="1"/>
  <c r="E99" i="6"/>
  <c r="E112" i="6" s="1"/>
  <c r="E99" i="1"/>
  <c r="E112" i="1" s="1"/>
  <c r="O110" i="8"/>
  <c r="C42" i="1"/>
  <c r="C41" i="1"/>
  <c r="C40" i="1"/>
  <c r="C39" i="1"/>
  <c r="C38" i="1"/>
  <c r="C37" i="1"/>
  <c r="C36" i="1"/>
  <c r="C35" i="1"/>
  <c r="C34" i="1"/>
  <c r="C33" i="1"/>
  <c r="C25" i="1"/>
  <c r="C24" i="1"/>
  <c r="C23" i="1"/>
  <c r="C22" i="1"/>
  <c r="C21" i="1"/>
  <c r="C20" i="1"/>
  <c r="C19" i="1"/>
  <c r="C18" i="1"/>
  <c r="C17" i="1"/>
  <c r="C16" i="1"/>
  <c r="O108" i="6" l="1"/>
  <c r="O8" i="5" l="1"/>
  <c r="D71" i="7" l="1"/>
  <c r="D70" i="7"/>
  <c r="D66" i="7"/>
  <c r="P9" i="1" l="1"/>
  <c r="P8" i="1"/>
  <c r="P10" i="1"/>
  <c r="Q9" i="1"/>
  <c r="Q10" i="1"/>
  <c r="Q8" i="1"/>
  <c r="Q11" i="1" l="1"/>
  <c r="D70" i="1" s="1"/>
  <c r="P11" i="1"/>
  <c r="D71" i="1" s="1"/>
  <c r="I83" i="21"/>
  <c r="H83" i="21"/>
  <c r="G83" i="21"/>
  <c r="O9" i="5" l="1"/>
  <c r="O50" i="1"/>
  <c r="P50" i="1" s="1"/>
  <c r="O108" i="1"/>
  <c r="P108" i="1" s="1"/>
  <c r="Q108" i="1" s="1"/>
  <c r="O107" i="1"/>
  <c r="P107" i="1" s="1"/>
  <c r="O72" i="1"/>
  <c r="P72" i="1" s="1"/>
  <c r="Q72" i="1" s="1"/>
  <c r="O71" i="1"/>
  <c r="P71" i="1" s="1"/>
  <c r="Q71" i="1" s="1"/>
  <c r="O70" i="1"/>
  <c r="P70" i="1" s="1"/>
  <c r="O110" i="1"/>
  <c r="Q110" i="1" s="1"/>
  <c r="F111" i="7"/>
  <c r="F111" i="1"/>
  <c r="G111" i="1"/>
  <c r="H111" i="1"/>
  <c r="I111" i="1"/>
  <c r="J111" i="1"/>
  <c r="K111" i="1"/>
  <c r="L111" i="1"/>
  <c r="M111" i="1"/>
  <c r="N111" i="1"/>
  <c r="C1" i="21"/>
  <c r="C44" i="21" s="1"/>
  <c r="I83" i="22"/>
  <c r="H83" i="22"/>
  <c r="G83" i="22"/>
  <c r="I41" i="22"/>
  <c r="N41" i="22" s="1"/>
  <c r="H41" i="22"/>
  <c r="G41" i="22"/>
  <c r="E47" i="1"/>
  <c r="E78" i="1" s="1"/>
  <c r="C16" i="6"/>
  <c r="F25" i="8"/>
  <c r="F24" i="8"/>
  <c r="F23" i="8"/>
  <c r="Q78" i="5"/>
  <c r="P78" i="5"/>
  <c r="G63" i="21"/>
  <c r="G62" i="21"/>
  <c r="G20" i="21"/>
  <c r="G19" i="21"/>
  <c r="C42" i="8"/>
  <c r="N47" i="8" s="1"/>
  <c r="N78" i="8" s="1"/>
  <c r="C41" i="5"/>
  <c r="M47" i="5" s="1"/>
  <c r="M78" i="5" s="1"/>
  <c r="C40" i="5"/>
  <c r="L47" i="5" s="1"/>
  <c r="L78" i="5" s="1"/>
  <c r="C39" i="8"/>
  <c r="K47" i="8" s="1"/>
  <c r="K78" i="8" s="1"/>
  <c r="C38" i="8"/>
  <c r="J47" i="8" s="1"/>
  <c r="J78" i="8" s="1"/>
  <c r="C37" i="7"/>
  <c r="I47" i="7" s="1"/>
  <c r="I78" i="7" s="1"/>
  <c r="C36" i="8"/>
  <c r="H47" i="8" s="1"/>
  <c r="H78" i="8" s="1"/>
  <c r="C35" i="6"/>
  <c r="G47" i="6" s="1"/>
  <c r="G78" i="6" s="1"/>
  <c r="C25" i="7"/>
  <c r="C24" i="7"/>
  <c r="C23" i="5"/>
  <c r="C22" i="8"/>
  <c r="C21" i="8"/>
  <c r="C20" i="6"/>
  <c r="C19" i="5"/>
  <c r="C18" i="6"/>
  <c r="C17" i="5"/>
  <c r="C34" i="8"/>
  <c r="F47" i="8" s="1"/>
  <c r="F78" i="8" s="1"/>
  <c r="H42" i="21"/>
  <c r="H85" i="21"/>
  <c r="E44" i="1"/>
  <c r="P44" i="1"/>
  <c r="P44" i="5" s="1"/>
  <c r="N77" i="1"/>
  <c r="M77" i="1"/>
  <c r="L77" i="1"/>
  <c r="K77" i="1"/>
  <c r="J77" i="1"/>
  <c r="I77" i="1"/>
  <c r="H77" i="1"/>
  <c r="G77" i="1"/>
  <c r="F77" i="1"/>
  <c r="E77" i="1"/>
  <c r="Q110" i="5"/>
  <c r="Q111" i="5" s="1"/>
  <c r="P110" i="5"/>
  <c r="P111" i="5" s="1"/>
  <c r="G62" i="22"/>
  <c r="G61" i="22"/>
  <c r="G52" i="22"/>
  <c r="G51" i="22"/>
  <c r="G20" i="22"/>
  <c r="G19" i="22"/>
  <c r="G10" i="22"/>
  <c r="G9" i="22"/>
  <c r="N83" i="22"/>
  <c r="G80" i="22"/>
  <c r="N77" i="22"/>
  <c r="H77" i="22"/>
  <c r="H78" i="22"/>
  <c r="N74" i="22"/>
  <c r="N66" i="22"/>
  <c r="N65" i="22"/>
  <c r="I65" i="22"/>
  <c r="G38" i="22"/>
  <c r="N35" i="22"/>
  <c r="H35" i="22"/>
  <c r="N78" i="22" s="1"/>
  <c r="N32" i="22"/>
  <c r="N24" i="22"/>
  <c r="N23" i="22"/>
  <c r="I23" i="22"/>
  <c r="I3" i="22"/>
  <c r="I45" i="22" s="1"/>
  <c r="C2" i="22"/>
  <c r="C44" i="22" s="1"/>
  <c r="I1" i="22"/>
  <c r="I43" i="22" s="1"/>
  <c r="C1" i="22"/>
  <c r="C43" i="22" s="1"/>
  <c r="P71" i="5"/>
  <c r="P70" i="5"/>
  <c r="J43" i="19"/>
  <c r="P104" i="5" s="1"/>
  <c r="I43" i="19"/>
  <c r="K42" i="19"/>
  <c r="K41" i="19"/>
  <c r="K40" i="19"/>
  <c r="J38" i="19"/>
  <c r="P103" i="5"/>
  <c r="Q103" i="5" s="1"/>
  <c r="I38" i="19"/>
  <c r="K37" i="19"/>
  <c r="K36" i="19"/>
  <c r="K35" i="19"/>
  <c r="K38" i="19" s="1"/>
  <c r="J33" i="19"/>
  <c r="P85" i="5" s="1"/>
  <c r="I33" i="19"/>
  <c r="K32" i="19"/>
  <c r="K31" i="19"/>
  <c r="K30" i="19"/>
  <c r="K29" i="19"/>
  <c r="K28" i="19"/>
  <c r="K27" i="19"/>
  <c r="K33" i="19" s="1"/>
  <c r="J25" i="19"/>
  <c r="P73" i="5"/>
  <c r="I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42" i="13"/>
  <c r="K41" i="13"/>
  <c r="K37" i="13"/>
  <c r="K36" i="13"/>
  <c r="K40" i="13"/>
  <c r="K43" i="13" s="1"/>
  <c r="J43" i="13"/>
  <c r="P104" i="1" s="1"/>
  <c r="I43" i="13"/>
  <c r="J38" i="13"/>
  <c r="P103" i="1" s="1"/>
  <c r="I38" i="13"/>
  <c r="K32" i="13"/>
  <c r="K31" i="13"/>
  <c r="K30" i="13"/>
  <c r="K29" i="13"/>
  <c r="K28" i="13"/>
  <c r="K35" i="13"/>
  <c r="K27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9" i="13"/>
  <c r="J33" i="13"/>
  <c r="P85" i="1" s="1"/>
  <c r="J25" i="13"/>
  <c r="P73" i="1" s="1"/>
  <c r="O73" i="1"/>
  <c r="P52" i="5"/>
  <c r="L6" i="5"/>
  <c r="L7" i="5"/>
  <c r="G43" i="5"/>
  <c r="G53" i="21"/>
  <c r="G10" i="21"/>
  <c r="O109" i="5"/>
  <c r="O108" i="5"/>
  <c r="O107" i="5"/>
  <c r="O104" i="5"/>
  <c r="O103" i="5"/>
  <c r="O102" i="5"/>
  <c r="Q102" i="5" s="1"/>
  <c r="O101" i="5"/>
  <c r="Q101" i="5" s="1"/>
  <c r="O98" i="5"/>
  <c r="F62" i="22" s="1"/>
  <c r="O97" i="5"/>
  <c r="F61" i="22" s="1"/>
  <c r="O95" i="5"/>
  <c r="Q95" i="5" s="1"/>
  <c r="O94" i="5"/>
  <c r="Q94" i="5" s="1"/>
  <c r="O93" i="5"/>
  <c r="Q93" i="5" s="1"/>
  <c r="O91" i="5"/>
  <c r="Q91" i="5" s="1"/>
  <c r="O90" i="5"/>
  <c r="Q90" i="5" s="1"/>
  <c r="O89" i="5"/>
  <c r="O88" i="5"/>
  <c r="Q88" i="5" s="1"/>
  <c r="O87" i="5"/>
  <c r="O85" i="5"/>
  <c r="O84" i="5"/>
  <c r="Q84" i="5" s="1"/>
  <c r="O83" i="5"/>
  <c r="Q83" i="5" s="1"/>
  <c r="O82" i="5"/>
  <c r="Q82" i="5" s="1"/>
  <c r="O81" i="5"/>
  <c r="Q81" i="5" s="1"/>
  <c r="O73" i="5"/>
  <c r="O72" i="5"/>
  <c r="Q72" i="5" s="1"/>
  <c r="O71" i="5"/>
  <c r="O70" i="5"/>
  <c r="O69" i="5"/>
  <c r="Q69" i="5" s="1"/>
  <c r="O68" i="5"/>
  <c r="Q68" i="5" s="1"/>
  <c r="O67" i="5"/>
  <c r="Q67" i="5" s="1"/>
  <c r="O66" i="5"/>
  <c r="Q66" i="5" s="1"/>
  <c r="O65" i="5"/>
  <c r="Q65" i="5" s="1"/>
  <c r="O64" i="5"/>
  <c r="Q64" i="5" s="1"/>
  <c r="O63" i="5"/>
  <c r="Q63" i="5" s="1"/>
  <c r="O62" i="5"/>
  <c r="Q62" i="5" s="1"/>
  <c r="O61" i="5"/>
  <c r="Q61" i="5" s="1"/>
  <c r="O60" i="5"/>
  <c r="Q60" i="5" s="1"/>
  <c r="O59" i="5"/>
  <c r="Q59" i="5" s="1"/>
  <c r="O58" i="5"/>
  <c r="Q58" i="5" s="1"/>
  <c r="O57" i="5"/>
  <c r="Q57" i="5" s="1"/>
  <c r="O56" i="5"/>
  <c r="Q56" i="5" s="1"/>
  <c r="O55" i="5"/>
  <c r="Q55" i="5" s="1"/>
  <c r="O54" i="5"/>
  <c r="Q54" i="5" s="1"/>
  <c r="O51" i="5"/>
  <c r="F52" i="22" s="1"/>
  <c r="H52" i="22" s="1"/>
  <c r="O50" i="5"/>
  <c r="F9" i="22" s="1"/>
  <c r="L26" i="5"/>
  <c r="D66" i="5" s="1"/>
  <c r="G26" i="5"/>
  <c r="I43" i="5" s="1"/>
  <c r="O110" i="6"/>
  <c r="O107" i="6"/>
  <c r="O111" i="6" s="1"/>
  <c r="O104" i="6"/>
  <c r="O103" i="6"/>
  <c r="O102" i="6"/>
  <c r="O101" i="6"/>
  <c r="O98" i="6"/>
  <c r="O97" i="6"/>
  <c r="O95" i="6"/>
  <c r="O94" i="6"/>
  <c r="O93" i="6"/>
  <c r="O91" i="6"/>
  <c r="O90" i="6"/>
  <c r="O89" i="6"/>
  <c r="O88" i="6"/>
  <c r="O87" i="6"/>
  <c r="O85" i="6"/>
  <c r="O84" i="6"/>
  <c r="O83" i="6"/>
  <c r="O82" i="6"/>
  <c r="O86" i="6" s="1"/>
  <c r="O81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1" i="6"/>
  <c r="O50" i="6"/>
  <c r="F43" i="6"/>
  <c r="J26" i="6"/>
  <c r="F26" i="6"/>
  <c r="O110" i="7"/>
  <c r="O108" i="7"/>
  <c r="O107" i="7"/>
  <c r="O104" i="7"/>
  <c r="O103" i="7"/>
  <c r="O102" i="7"/>
  <c r="O101" i="7"/>
  <c r="O98" i="7"/>
  <c r="O97" i="7"/>
  <c r="O95" i="7"/>
  <c r="O94" i="7"/>
  <c r="O93" i="7"/>
  <c r="O91" i="7"/>
  <c r="O90" i="7"/>
  <c r="O89" i="7"/>
  <c r="O88" i="7"/>
  <c r="O87" i="7"/>
  <c r="O85" i="7"/>
  <c r="O84" i="7"/>
  <c r="O83" i="7"/>
  <c r="O82" i="7"/>
  <c r="O81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1" i="7"/>
  <c r="O50" i="7"/>
  <c r="F43" i="7"/>
  <c r="J26" i="7"/>
  <c r="F26" i="7"/>
  <c r="G43" i="7" s="1"/>
  <c r="L26" i="1"/>
  <c r="D66" i="1" s="1"/>
  <c r="O104" i="1"/>
  <c r="O103" i="1"/>
  <c r="Q103" i="1" s="1"/>
  <c r="O102" i="1"/>
  <c r="O101" i="1"/>
  <c r="O98" i="1"/>
  <c r="O97" i="1"/>
  <c r="F19" i="21" s="1"/>
  <c r="O95" i="1"/>
  <c r="O94" i="1"/>
  <c r="O93" i="1"/>
  <c r="O91" i="1"/>
  <c r="Q91" i="1" s="1"/>
  <c r="O90" i="1"/>
  <c r="O89" i="1"/>
  <c r="O88" i="1"/>
  <c r="O87" i="1"/>
  <c r="Q87" i="1" s="1"/>
  <c r="O85" i="1"/>
  <c r="O84" i="1"/>
  <c r="O83" i="1"/>
  <c r="O82" i="1"/>
  <c r="Q82" i="1" s="1"/>
  <c r="O81" i="1"/>
  <c r="O69" i="1"/>
  <c r="O68" i="1"/>
  <c r="O67" i="1"/>
  <c r="Q67" i="1" s="1"/>
  <c r="O66" i="1"/>
  <c r="O65" i="1"/>
  <c r="O64" i="1"/>
  <c r="O63" i="1"/>
  <c r="Q63" i="1" s="1"/>
  <c r="O62" i="1"/>
  <c r="O61" i="1"/>
  <c r="O60" i="1"/>
  <c r="O59" i="1"/>
  <c r="Q59" i="1" s="1"/>
  <c r="O58" i="1"/>
  <c r="O57" i="1"/>
  <c r="O56" i="1"/>
  <c r="O55" i="1"/>
  <c r="Q55" i="1" s="1"/>
  <c r="O54" i="1"/>
  <c r="O51" i="1"/>
  <c r="F10" i="21" s="1"/>
  <c r="G43" i="1"/>
  <c r="G26" i="1"/>
  <c r="E75" i="1"/>
  <c r="N83" i="21"/>
  <c r="N77" i="21"/>
  <c r="H77" i="21"/>
  <c r="H78" i="21" s="1"/>
  <c r="N74" i="21"/>
  <c r="N67" i="21"/>
  <c r="N66" i="21"/>
  <c r="I66" i="21"/>
  <c r="Q78" i="1"/>
  <c r="P78" i="1"/>
  <c r="C1" i="13"/>
  <c r="K3" i="19"/>
  <c r="C2" i="19"/>
  <c r="K1" i="19"/>
  <c r="C1" i="19"/>
  <c r="K3" i="18"/>
  <c r="C2" i="18"/>
  <c r="K1" i="18"/>
  <c r="C1" i="18"/>
  <c r="K3" i="17"/>
  <c r="C2" i="17"/>
  <c r="K1" i="17"/>
  <c r="C1" i="17"/>
  <c r="C2" i="13"/>
  <c r="I3" i="21"/>
  <c r="I46" i="21" s="1"/>
  <c r="N40" i="21"/>
  <c r="N31" i="21"/>
  <c r="C2" i="21"/>
  <c r="C45" i="21" s="1"/>
  <c r="K3" i="13"/>
  <c r="K1" i="13"/>
  <c r="I1" i="21"/>
  <c r="I44" i="21" s="1"/>
  <c r="N24" i="21"/>
  <c r="N23" i="21"/>
  <c r="I23" i="21"/>
  <c r="J17" i="8"/>
  <c r="J18" i="8"/>
  <c r="J19" i="8"/>
  <c r="J20" i="8"/>
  <c r="J21" i="8"/>
  <c r="J22" i="8"/>
  <c r="J23" i="8"/>
  <c r="J24" i="8"/>
  <c r="J25" i="8"/>
  <c r="J16" i="8"/>
  <c r="C23" i="6"/>
  <c r="N87" i="8"/>
  <c r="M87" i="8"/>
  <c r="L87" i="8"/>
  <c r="K87" i="8"/>
  <c r="J87" i="8"/>
  <c r="I87" i="8"/>
  <c r="H87" i="8"/>
  <c r="G87" i="8"/>
  <c r="F87" i="8"/>
  <c r="E87" i="8"/>
  <c r="O3" i="8"/>
  <c r="O3" i="5"/>
  <c r="O3" i="6"/>
  <c r="P75" i="1"/>
  <c r="P75" i="5" s="1"/>
  <c r="O1" i="7"/>
  <c r="O1" i="6"/>
  <c r="P1" i="5"/>
  <c r="O1" i="8"/>
  <c r="N108" i="8"/>
  <c r="N107" i="8"/>
  <c r="M108" i="8"/>
  <c r="M107" i="8"/>
  <c r="L108" i="8"/>
  <c r="L107" i="8"/>
  <c r="K108" i="8"/>
  <c r="K107" i="8"/>
  <c r="J108" i="8"/>
  <c r="J107" i="8"/>
  <c r="I108" i="8"/>
  <c r="I107" i="8"/>
  <c r="H108" i="8"/>
  <c r="H107" i="8"/>
  <c r="G108" i="8"/>
  <c r="G107" i="8"/>
  <c r="F108" i="8"/>
  <c r="F107" i="8"/>
  <c r="N104" i="8"/>
  <c r="N103" i="8"/>
  <c r="N102" i="8"/>
  <c r="N101" i="8"/>
  <c r="M104" i="8"/>
  <c r="M103" i="8"/>
  <c r="M102" i="8"/>
  <c r="M101" i="8"/>
  <c r="L104" i="8"/>
  <c r="L103" i="8"/>
  <c r="L102" i="8"/>
  <c r="L101" i="8"/>
  <c r="K104" i="8"/>
  <c r="K103" i="8"/>
  <c r="K102" i="8"/>
  <c r="K101" i="8"/>
  <c r="J104" i="8"/>
  <c r="J103" i="8"/>
  <c r="J102" i="8"/>
  <c r="J101" i="8"/>
  <c r="I104" i="8"/>
  <c r="I103" i="8"/>
  <c r="I102" i="8"/>
  <c r="I101" i="8"/>
  <c r="H104" i="8"/>
  <c r="H103" i="8"/>
  <c r="H102" i="8"/>
  <c r="H101" i="8"/>
  <c r="G104" i="8"/>
  <c r="G103" i="8"/>
  <c r="G102" i="8"/>
  <c r="G101" i="8"/>
  <c r="F104" i="8"/>
  <c r="F103" i="8"/>
  <c r="F102" i="8"/>
  <c r="F101" i="8"/>
  <c r="N98" i="8"/>
  <c r="N97" i="8"/>
  <c r="M98" i="8"/>
  <c r="M97" i="8"/>
  <c r="L98" i="8"/>
  <c r="L97" i="8"/>
  <c r="K98" i="8"/>
  <c r="K97" i="8"/>
  <c r="J98" i="8"/>
  <c r="J97" i="8"/>
  <c r="I98" i="8"/>
  <c r="I97" i="8"/>
  <c r="H98" i="8"/>
  <c r="H97" i="8"/>
  <c r="G98" i="8"/>
  <c r="G97" i="8"/>
  <c r="F98" i="8"/>
  <c r="F97" i="8"/>
  <c r="N95" i="8"/>
  <c r="N94" i="8"/>
  <c r="N93" i="8"/>
  <c r="M95" i="8"/>
  <c r="M94" i="8"/>
  <c r="M93" i="8"/>
  <c r="L95" i="8"/>
  <c r="L94" i="8"/>
  <c r="L93" i="8"/>
  <c r="K95" i="8"/>
  <c r="K94" i="8"/>
  <c r="K93" i="8"/>
  <c r="J95" i="8"/>
  <c r="J94" i="8"/>
  <c r="J93" i="8"/>
  <c r="I95" i="8"/>
  <c r="I94" i="8"/>
  <c r="I93" i="8"/>
  <c r="H95" i="8"/>
  <c r="H94" i="8"/>
  <c r="H93" i="8"/>
  <c r="G95" i="8"/>
  <c r="G94" i="8"/>
  <c r="G93" i="8"/>
  <c r="F95" i="8"/>
  <c r="F94" i="8"/>
  <c r="F93" i="8"/>
  <c r="N91" i="8"/>
  <c r="N90" i="8"/>
  <c r="N89" i="8"/>
  <c r="N88" i="8"/>
  <c r="M91" i="8"/>
  <c r="M90" i="8"/>
  <c r="M89" i="8"/>
  <c r="M88" i="8"/>
  <c r="L91" i="8"/>
  <c r="L90" i="8"/>
  <c r="L89" i="8"/>
  <c r="L88" i="8"/>
  <c r="K91" i="8"/>
  <c r="K90" i="8"/>
  <c r="K89" i="8"/>
  <c r="K88" i="8"/>
  <c r="J91" i="8"/>
  <c r="J90" i="8"/>
  <c r="J89" i="8"/>
  <c r="J88" i="8"/>
  <c r="I91" i="8"/>
  <c r="I90" i="8"/>
  <c r="I89" i="8"/>
  <c r="I88" i="8"/>
  <c r="H91" i="8"/>
  <c r="H90" i="8"/>
  <c r="H89" i="8"/>
  <c r="H88" i="8"/>
  <c r="G91" i="8"/>
  <c r="G90" i="8"/>
  <c r="G89" i="8"/>
  <c r="G88" i="8"/>
  <c r="F91" i="8"/>
  <c r="F90" i="8"/>
  <c r="F89" i="8"/>
  <c r="F88" i="8"/>
  <c r="N85" i="8"/>
  <c r="N84" i="8"/>
  <c r="N83" i="8"/>
  <c r="N82" i="8"/>
  <c r="N81" i="8"/>
  <c r="M85" i="8"/>
  <c r="M84" i="8"/>
  <c r="M83" i="8"/>
  <c r="M82" i="8"/>
  <c r="M81" i="8"/>
  <c r="L85" i="8"/>
  <c r="L84" i="8"/>
  <c r="L83" i="8"/>
  <c r="L82" i="8"/>
  <c r="L81" i="8"/>
  <c r="K85" i="8"/>
  <c r="K84" i="8"/>
  <c r="K83" i="8"/>
  <c r="K82" i="8"/>
  <c r="K81" i="8"/>
  <c r="J85" i="8"/>
  <c r="J84" i="8"/>
  <c r="J83" i="8"/>
  <c r="J82" i="8"/>
  <c r="J81" i="8"/>
  <c r="I85" i="8"/>
  <c r="I84" i="8"/>
  <c r="I83" i="8"/>
  <c r="I82" i="8"/>
  <c r="I81" i="8"/>
  <c r="H85" i="8"/>
  <c r="H84" i="8"/>
  <c r="H83" i="8"/>
  <c r="H82" i="8"/>
  <c r="H81" i="8"/>
  <c r="G85" i="8"/>
  <c r="G84" i="8"/>
  <c r="G83" i="8"/>
  <c r="G82" i="8"/>
  <c r="G81" i="8"/>
  <c r="F85" i="8"/>
  <c r="F84" i="8"/>
  <c r="F83" i="8"/>
  <c r="F82" i="8"/>
  <c r="F81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N51" i="8"/>
  <c r="M51" i="8"/>
  <c r="L51" i="8"/>
  <c r="K51" i="8"/>
  <c r="J51" i="8"/>
  <c r="I51" i="8"/>
  <c r="H51" i="8"/>
  <c r="G51" i="8"/>
  <c r="F51" i="8"/>
  <c r="E51" i="8"/>
  <c r="N50" i="8"/>
  <c r="M50" i="8"/>
  <c r="L50" i="8"/>
  <c r="K50" i="8"/>
  <c r="J50" i="8"/>
  <c r="I50" i="8"/>
  <c r="H50" i="8"/>
  <c r="G50" i="8"/>
  <c r="F50" i="8"/>
  <c r="F42" i="8"/>
  <c r="F41" i="8"/>
  <c r="F40" i="8"/>
  <c r="F39" i="8"/>
  <c r="F38" i="8"/>
  <c r="F37" i="8"/>
  <c r="F36" i="8"/>
  <c r="F35" i="8"/>
  <c r="F34" i="8"/>
  <c r="B42" i="8"/>
  <c r="N77" i="8" s="1"/>
  <c r="B41" i="8"/>
  <c r="M77" i="8" s="1"/>
  <c r="B40" i="8"/>
  <c r="L77" i="8" s="1"/>
  <c r="B39" i="8"/>
  <c r="K77" i="8" s="1"/>
  <c r="B38" i="8"/>
  <c r="J77" i="8" s="1"/>
  <c r="B37" i="8"/>
  <c r="I46" i="8" s="1"/>
  <c r="B36" i="8"/>
  <c r="H77" i="8" s="1"/>
  <c r="B35" i="8"/>
  <c r="G77" i="8" s="1"/>
  <c r="B34" i="8"/>
  <c r="F77" i="8" s="1"/>
  <c r="F22" i="8"/>
  <c r="F21" i="8"/>
  <c r="F20" i="8"/>
  <c r="F19" i="8"/>
  <c r="F18" i="8"/>
  <c r="F17" i="8"/>
  <c r="B25" i="8"/>
  <c r="B24" i="8"/>
  <c r="B23" i="8"/>
  <c r="B22" i="8"/>
  <c r="B21" i="8"/>
  <c r="B20" i="8"/>
  <c r="B19" i="8"/>
  <c r="B18" i="8"/>
  <c r="B17" i="8"/>
  <c r="F105" i="5"/>
  <c r="G105" i="5"/>
  <c r="H105" i="5"/>
  <c r="I105" i="5"/>
  <c r="J105" i="5"/>
  <c r="K105" i="5"/>
  <c r="L105" i="5"/>
  <c r="M105" i="5"/>
  <c r="N105" i="5"/>
  <c r="F86" i="5"/>
  <c r="F92" i="5" s="1"/>
  <c r="F96" i="5" s="1"/>
  <c r="G86" i="5"/>
  <c r="G92" i="5" s="1"/>
  <c r="G96" i="5" s="1"/>
  <c r="H86" i="5"/>
  <c r="H92" i="5" s="1"/>
  <c r="H96" i="5" s="1"/>
  <c r="I86" i="5"/>
  <c r="I92" i="5" s="1"/>
  <c r="I96" i="5" s="1"/>
  <c r="J86" i="5"/>
  <c r="J92" i="5" s="1"/>
  <c r="J96" i="5" s="1"/>
  <c r="K86" i="5"/>
  <c r="K92" i="5" s="1"/>
  <c r="K96" i="5" s="1"/>
  <c r="L86" i="5"/>
  <c r="L92" i="5" s="1"/>
  <c r="L96" i="5" s="1"/>
  <c r="M86" i="5"/>
  <c r="M92" i="5"/>
  <c r="M96" i="5" s="1"/>
  <c r="N86" i="5"/>
  <c r="N92" i="5" s="1"/>
  <c r="N96" i="5" s="1"/>
  <c r="F74" i="5"/>
  <c r="G74" i="5"/>
  <c r="H74" i="5"/>
  <c r="I74" i="5"/>
  <c r="J74" i="5"/>
  <c r="K74" i="5"/>
  <c r="L74" i="5"/>
  <c r="M74" i="5"/>
  <c r="N74" i="5"/>
  <c r="F52" i="5"/>
  <c r="G52" i="5"/>
  <c r="H52" i="5"/>
  <c r="I52" i="5"/>
  <c r="J52" i="5"/>
  <c r="K52" i="5"/>
  <c r="L52" i="5"/>
  <c r="M52" i="5"/>
  <c r="N52" i="5"/>
  <c r="B42" i="5"/>
  <c r="N77" i="5" s="1"/>
  <c r="B41" i="5"/>
  <c r="M77" i="5" s="1"/>
  <c r="B40" i="5"/>
  <c r="L77" i="5" s="1"/>
  <c r="B39" i="5"/>
  <c r="K77" i="5" s="1"/>
  <c r="B38" i="5"/>
  <c r="J77" i="5" s="1"/>
  <c r="B37" i="5"/>
  <c r="I77" i="5" s="1"/>
  <c r="B36" i="5"/>
  <c r="H77" i="5" s="1"/>
  <c r="B35" i="5"/>
  <c r="G77" i="5" s="1"/>
  <c r="B34" i="5"/>
  <c r="F77" i="5" s="1"/>
  <c r="B20" i="5"/>
  <c r="B19" i="5"/>
  <c r="B18" i="5"/>
  <c r="B17" i="5"/>
  <c r="E1" i="5"/>
  <c r="E1" i="6"/>
  <c r="F111" i="6"/>
  <c r="G111" i="6"/>
  <c r="H111" i="6"/>
  <c r="I111" i="6"/>
  <c r="J111" i="6"/>
  <c r="K111" i="6"/>
  <c r="L111" i="6"/>
  <c r="M111" i="6"/>
  <c r="N111" i="6"/>
  <c r="F105" i="6"/>
  <c r="G105" i="6"/>
  <c r="H105" i="6"/>
  <c r="I105" i="6"/>
  <c r="J105" i="6"/>
  <c r="K105" i="6"/>
  <c r="L105" i="6"/>
  <c r="M105" i="6"/>
  <c r="N105" i="6"/>
  <c r="F86" i="6"/>
  <c r="F92" i="6" s="1"/>
  <c r="F96" i="6" s="1"/>
  <c r="G86" i="6"/>
  <c r="G92" i="6" s="1"/>
  <c r="G96" i="6" s="1"/>
  <c r="H86" i="6"/>
  <c r="H92" i="6" s="1"/>
  <c r="H96" i="6" s="1"/>
  <c r="I86" i="6"/>
  <c r="I92" i="6" s="1"/>
  <c r="I96" i="6" s="1"/>
  <c r="I52" i="6"/>
  <c r="I74" i="6"/>
  <c r="J86" i="6"/>
  <c r="J92" i="6" s="1"/>
  <c r="J96" i="6" s="1"/>
  <c r="K86" i="6"/>
  <c r="K92" i="6" s="1"/>
  <c r="K96" i="6" s="1"/>
  <c r="L86" i="6"/>
  <c r="L92" i="6" s="1"/>
  <c r="L96" i="6" s="1"/>
  <c r="M86" i="6"/>
  <c r="M92" i="6" s="1"/>
  <c r="M96" i="6" s="1"/>
  <c r="M52" i="6"/>
  <c r="M74" i="6"/>
  <c r="N86" i="6"/>
  <c r="N92" i="6" s="1"/>
  <c r="N96" i="6" s="1"/>
  <c r="F74" i="6"/>
  <c r="G74" i="6"/>
  <c r="H74" i="6"/>
  <c r="J74" i="6"/>
  <c r="K74" i="6"/>
  <c r="L74" i="6"/>
  <c r="L52" i="6"/>
  <c r="N74" i="6"/>
  <c r="F52" i="6"/>
  <c r="G52" i="6"/>
  <c r="H52" i="6"/>
  <c r="J52" i="6"/>
  <c r="K52" i="6"/>
  <c r="N52" i="6"/>
  <c r="B34" i="6"/>
  <c r="F46" i="6" s="1"/>
  <c r="B35" i="6"/>
  <c r="G46" i="6" s="1"/>
  <c r="B36" i="6"/>
  <c r="H77" i="6" s="1"/>
  <c r="B37" i="6"/>
  <c r="I77" i="6" s="1"/>
  <c r="B38" i="6"/>
  <c r="J77" i="6" s="1"/>
  <c r="B39" i="6"/>
  <c r="K77" i="6" s="1"/>
  <c r="B40" i="6"/>
  <c r="L46" i="6" s="1"/>
  <c r="B41" i="6"/>
  <c r="M77" i="6" s="1"/>
  <c r="B42" i="6"/>
  <c r="N77" i="6" s="1"/>
  <c r="B19" i="6"/>
  <c r="B18" i="6"/>
  <c r="B17" i="6"/>
  <c r="G111" i="7"/>
  <c r="H111" i="7"/>
  <c r="I111" i="7"/>
  <c r="G105" i="7"/>
  <c r="H105" i="7"/>
  <c r="I105" i="7"/>
  <c r="G86" i="7"/>
  <c r="G92" i="7" s="1"/>
  <c r="G96" i="7" s="1"/>
  <c r="G52" i="7"/>
  <c r="G74" i="7"/>
  <c r="H86" i="7"/>
  <c r="H92" i="7" s="1"/>
  <c r="H96" i="7" s="1"/>
  <c r="I86" i="7"/>
  <c r="I92" i="7" s="1"/>
  <c r="I96" i="7" s="1"/>
  <c r="I52" i="7"/>
  <c r="I74" i="7"/>
  <c r="H74" i="7"/>
  <c r="H52" i="7"/>
  <c r="B37" i="7"/>
  <c r="I77" i="7" s="1"/>
  <c r="B20" i="7"/>
  <c r="B19" i="7"/>
  <c r="B18" i="7"/>
  <c r="B17" i="7"/>
  <c r="B36" i="7"/>
  <c r="H77" i="7" s="1"/>
  <c r="B35" i="7"/>
  <c r="G77" i="7" s="1"/>
  <c r="B34" i="7"/>
  <c r="F77" i="7" s="1"/>
  <c r="L7" i="8"/>
  <c r="L7" i="6"/>
  <c r="L7" i="7"/>
  <c r="I46" i="1"/>
  <c r="H46" i="1"/>
  <c r="G46" i="1"/>
  <c r="F46" i="1"/>
  <c r="F52" i="1"/>
  <c r="G52" i="1"/>
  <c r="H52" i="1"/>
  <c r="F74" i="1"/>
  <c r="G74" i="1"/>
  <c r="H74" i="1"/>
  <c r="H105" i="1"/>
  <c r="G105" i="1"/>
  <c r="H86" i="1"/>
  <c r="H92" i="1" s="1"/>
  <c r="H96" i="1" s="1"/>
  <c r="G86" i="1"/>
  <c r="G92" i="1" s="1"/>
  <c r="G96" i="1" s="1"/>
  <c r="F86" i="1"/>
  <c r="F92" i="1" s="1"/>
  <c r="F96" i="1" s="1"/>
  <c r="E107" i="8"/>
  <c r="O3" i="7"/>
  <c r="E1" i="7"/>
  <c r="F52" i="21"/>
  <c r="E103" i="8"/>
  <c r="E104" i="8"/>
  <c r="E85" i="8"/>
  <c r="E73" i="8"/>
  <c r="K35" i="18"/>
  <c r="I35" i="18" s="1"/>
  <c r="K27" i="18"/>
  <c r="I27" i="18" s="1"/>
  <c r="K43" i="18"/>
  <c r="K43" i="17"/>
  <c r="K27" i="17"/>
  <c r="I27" i="17" s="1"/>
  <c r="K35" i="17"/>
  <c r="I33" i="13"/>
  <c r="A33" i="13" s="1"/>
  <c r="I25" i="13"/>
  <c r="A25" i="13" s="1"/>
  <c r="O111" i="7"/>
  <c r="F33" i="8"/>
  <c r="F16" i="8"/>
  <c r="E2" i="8"/>
  <c r="E75" i="8" s="1"/>
  <c r="E2" i="5"/>
  <c r="E44" i="5" s="1"/>
  <c r="E2" i="6"/>
  <c r="E75" i="6" s="1"/>
  <c r="E2" i="7"/>
  <c r="E44" i="7" s="1"/>
  <c r="E102" i="8"/>
  <c r="E101" i="8"/>
  <c r="E98" i="8"/>
  <c r="E97" i="8"/>
  <c r="E95" i="8"/>
  <c r="E94" i="8"/>
  <c r="E93" i="8"/>
  <c r="E91" i="8"/>
  <c r="E90" i="8"/>
  <c r="E89" i="8"/>
  <c r="E88" i="8"/>
  <c r="E82" i="8"/>
  <c r="E83" i="8"/>
  <c r="E84" i="8"/>
  <c r="E81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54" i="8"/>
  <c r="E50" i="8"/>
  <c r="O52" i="7"/>
  <c r="O105" i="7"/>
  <c r="Q101" i="1"/>
  <c r="F63" i="21"/>
  <c r="Q95" i="1"/>
  <c r="Q94" i="1"/>
  <c r="Q93" i="1"/>
  <c r="Q90" i="1"/>
  <c r="Q84" i="1"/>
  <c r="Q83" i="1"/>
  <c r="Q81" i="1"/>
  <c r="Q69" i="1"/>
  <c r="Q68" i="1"/>
  <c r="Q66" i="1"/>
  <c r="Q65" i="1"/>
  <c r="Q64" i="1"/>
  <c r="Q62" i="1"/>
  <c r="Q61" i="1"/>
  <c r="Q60" i="1"/>
  <c r="Q58" i="1"/>
  <c r="Q57" i="1"/>
  <c r="Q56" i="1"/>
  <c r="Q54" i="1"/>
  <c r="E76" i="8"/>
  <c r="B33" i="8"/>
  <c r="E77" i="8" s="1"/>
  <c r="B33" i="5"/>
  <c r="E77" i="5" s="1"/>
  <c r="E76" i="6"/>
  <c r="C39" i="6"/>
  <c r="K47" i="6" s="1"/>
  <c r="K78" i="6" s="1"/>
  <c r="B33" i="6"/>
  <c r="E77" i="6" s="1"/>
  <c r="E76" i="7"/>
  <c r="B42" i="7"/>
  <c r="N46" i="7" s="1"/>
  <c r="B41" i="7"/>
  <c r="M77" i="7" s="1"/>
  <c r="B40" i="7"/>
  <c r="L77" i="7" s="1"/>
  <c r="B39" i="7"/>
  <c r="K77" i="7" s="1"/>
  <c r="B38" i="7"/>
  <c r="J77" i="7" s="1"/>
  <c r="B33" i="7"/>
  <c r="E77" i="7" s="1"/>
  <c r="E76" i="1"/>
  <c r="E1" i="8"/>
  <c r="B16" i="8"/>
  <c r="B25" i="5"/>
  <c r="B24" i="5"/>
  <c r="B23" i="5"/>
  <c r="B22" i="5"/>
  <c r="B21" i="5"/>
  <c r="B16" i="5"/>
  <c r="B25" i="6"/>
  <c r="B24" i="6"/>
  <c r="B23" i="6"/>
  <c r="B22" i="6"/>
  <c r="B21" i="6"/>
  <c r="B20" i="6"/>
  <c r="B16" i="6"/>
  <c r="B25" i="7"/>
  <c r="B24" i="7"/>
  <c r="B23" i="7"/>
  <c r="B22" i="7"/>
  <c r="B21" i="7"/>
  <c r="O52" i="1"/>
  <c r="N46" i="1"/>
  <c r="M46" i="1"/>
  <c r="L46" i="1"/>
  <c r="K46" i="1"/>
  <c r="J46" i="1"/>
  <c r="E46" i="1"/>
  <c r="L6" i="8"/>
  <c r="L6" i="6"/>
  <c r="L6" i="7"/>
  <c r="B16" i="7"/>
  <c r="N52" i="7"/>
  <c r="N74" i="7"/>
  <c r="N86" i="7"/>
  <c r="N92" i="7" s="1"/>
  <c r="N96" i="7" s="1"/>
  <c r="N105" i="7"/>
  <c r="N111" i="7"/>
  <c r="M52" i="7"/>
  <c r="M74" i="7"/>
  <c r="M86" i="7"/>
  <c r="M92" i="7" s="1"/>
  <c r="M96" i="7" s="1"/>
  <c r="M99" i="7" s="1"/>
  <c r="M105" i="7"/>
  <c r="M111" i="7"/>
  <c r="L52" i="7"/>
  <c r="L74" i="7"/>
  <c r="L86" i="7"/>
  <c r="L92" i="7" s="1"/>
  <c r="L96" i="7" s="1"/>
  <c r="L105" i="7"/>
  <c r="L111" i="7"/>
  <c r="K52" i="7"/>
  <c r="K74" i="7"/>
  <c r="K86" i="7"/>
  <c r="K92" i="7" s="1"/>
  <c r="K96" i="7" s="1"/>
  <c r="K105" i="7"/>
  <c r="K111" i="7"/>
  <c r="J52" i="7"/>
  <c r="J74" i="7"/>
  <c r="J86" i="7"/>
  <c r="J92" i="7" s="1"/>
  <c r="J96" i="7" s="1"/>
  <c r="J105" i="7"/>
  <c r="J111" i="7"/>
  <c r="F52" i="7"/>
  <c r="F74" i="7"/>
  <c r="F86" i="7"/>
  <c r="F92" i="7" s="1"/>
  <c r="F96" i="7" s="1"/>
  <c r="F105" i="7"/>
  <c r="E52" i="7"/>
  <c r="E74" i="7"/>
  <c r="I74" i="1"/>
  <c r="J74" i="1"/>
  <c r="J52" i="1"/>
  <c r="J86" i="1"/>
  <c r="J92" i="1" s="1"/>
  <c r="J96" i="1" s="1"/>
  <c r="J105" i="1"/>
  <c r="K74" i="1"/>
  <c r="L74" i="1"/>
  <c r="L52" i="1"/>
  <c r="L86" i="1"/>
  <c r="L92" i="1" s="1"/>
  <c r="L96" i="1" s="1"/>
  <c r="L105" i="1"/>
  <c r="M74" i="1"/>
  <c r="N74" i="1"/>
  <c r="I52" i="1"/>
  <c r="I86" i="1"/>
  <c r="I92" i="1" s="1"/>
  <c r="I96" i="1" s="1"/>
  <c r="I105" i="1"/>
  <c r="K52" i="1"/>
  <c r="K86" i="1"/>
  <c r="K92" i="1" s="1"/>
  <c r="K96" i="1" s="1"/>
  <c r="K105" i="1"/>
  <c r="M52" i="1"/>
  <c r="M86" i="1"/>
  <c r="M92" i="1" s="1"/>
  <c r="M96" i="1" s="1"/>
  <c r="M105" i="1"/>
  <c r="N52" i="1"/>
  <c r="N86" i="1"/>
  <c r="N92" i="1" s="1"/>
  <c r="N96" i="1" s="1"/>
  <c r="N105" i="1"/>
  <c r="O52" i="5"/>
  <c r="H34" i="21"/>
  <c r="N35" i="21" s="1"/>
  <c r="N34" i="21"/>
  <c r="Q102" i="1"/>
  <c r="Q98" i="1"/>
  <c r="F20" i="21"/>
  <c r="O44" i="7"/>
  <c r="O44" i="6"/>
  <c r="N36" i="22"/>
  <c r="A33" i="19"/>
  <c r="K33" i="13"/>
  <c r="F9" i="21"/>
  <c r="G47" i="1"/>
  <c r="G78" i="1" s="1"/>
  <c r="F64" i="22"/>
  <c r="Q97" i="5"/>
  <c r="F19" i="22"/>
  <c r="N19" i="22" s="1"/>
  <c r="Q50" i="5"/>
  <c r="Q98" i="5"/>
  <c r="F20" i="22"/>
  <c r="I47" i="1"/>
  <c r="I78" i="1" s="1"/>
  <c r="G52" i="8" l="1"/>
  <c r="K52" i="8"/>
  <c r="I52" i="8"/>
  <c r="M52" i="8"/>
  <c r="O86" i="1"/>
  <c r="F62" i="21"/>
  <c r="Q71" i="5"/>
  <c r="G57" i="22"/>
  <c r="G64" i="22"/>
  <c r="I20" i="22"/>
  <c r="O86" i="5"/>
  <c r="O92" i="5" s="1"/>
  <c r="O96" i="5" s="1"/>
  <c r="F52" i="8"/>
  <c r="J52" i="8"/>
  <c r="N52" i="8"/>
  <c r="G43" i="6"/>
  <c r="O52" i="6"/>
  <c r="O105" i="6"/>
  <c r="K43" i="19"/>
  <c r="L99" i="1"/>
  <c r="L112" i="1" s="1"/>
  <c r="I35" i="17"/>
  <c r="P86" i="5"/>
  <c r="P92" i="5" s="1"/>
  <c r="P96" i="5" s="1"/>
  <c r="Q85" i="5"/>
  <c r="Q86" i="5" s="1"/>
  <c r="Q92" i="5" s="1"/>
  <c r="Q96" i="5" s="1"/>
  <c r="K99" i="5"/>
  <c r="K112" i="5" s="1"/>
  <c r="A43" i="19"/>
  <c r="H35" i="21"/>
  <c r="J99" i="7"/>
  <c r="J112" i="7" s="1"/>
  <c r="I64" i="22"/>
  <c r="I22" i="22"/>
  <c r="N22" i="22"/>
  <c r="N78" i="21"/>
  <c r="K99" i="7"/>
  <c r="J99" i="6"/>
  <c r="A25" i="19"/>
  <c r="A38" i="19"/>
  <c r="H52" i="8"/>
  <c r="L52" i="8"/>
  <c r="O74" i="7"/>
  <c r="I43" i="18"/>
  <c r="Q70" i="5"/>
  <c r="Q74" i="5" s="1"/>
  <c r="Q104" i="5"/>
  <c r="A43" i="13"/>
  <c r="N99" i="1"/>
  <c r="N112" i="1" s="1"/>
  <c r="K99" i="1"/>
  <c r="K112" i="1" s="1"/>
  <c r="I43" i="1"/>
  <c r="O105" i="1"/>
  <c r="F64" i="21" s="1"/>
  <c r="E74" i="8"/>
  <c r="E105" i="8"/>
  <c r="I46" i="5"/>
  <c r="E52" i="8"/>
  <c r="G111" i="8"/>
  <c r="I111" i="8"/>
  <c r="K111" i="8"/>
  <c r="M111" i="8"/>
  <c r="E111" i="8"/>
  <c r="I62" i="22"/>
  <c r="N62" i="22"/>
  <c r="P86" i="1"/>
  <c r="P92" i="1" s="1"/>
  <c r="P96" i="1" s="1"/>
  <c r="G61" i="21" s="1"/>
  <c r="Q85" i="1"/>
  <c r="Q86" i="1" s="1"/>
  <c r="Q92" i="1" s="1"/>
  <c r="Q96" i="1" s="1"/>
  <c r="I99" i="7"/>
  <c r="I112" i="7" s="1"/>
  <c r="M99" i="6"/>
  <c r="M112" i="6" s="1"/>
  <c r="L99" i="6"/>
  <c r="L112" i="6" s="1"/>
  <c r="M99" i="5"/>
  <c r="M112" i="5" s="1"/>
  <c r="I99" i="5"/>
  <c r="I112" i="5" s="1"/>
  <c r="P105" i="5"/>
  <c r="I19" i="22"/>
  <c r="Q51" i="5"/>
  <c r="Q52" i="5" s="1"/>
  <c r="F51" i="22"/>
  <c r="F57" i="22" s="1"/>
  <c r="F10" i="22"/>
  <c r="H10" i="22" s="1"/>
  <c r="Q51" i="1"/>
  <c r="N64" i="22"/>
  <c r="Q73" i="5"/>
  <c r="H36" i="22"/>
  <c r="Q97" i="1"/>
  <c r="M99" i="1"/>
  <c r="M112" i="1" s="1"/>
  <c r="E99" i="7"/>
  <c r="E112" i="7" s="1"/>
  <c r="E86" i="8"/>
  <c r="E92" i="8" s="1"/>
  <c r="E96" i="8" s="1"/>
  <c r="O98" i="8"/>
  <c r="O104" i="8"/>
  <c r="F53" i="21"/>
  <c r="H53" i="21" s="1"/>
  <c r="O109" i="8"/>
  <c r="J112" i="6"/>
  <c r="N99" i="6"/>
  <c r="N112" i="6" s="1"/>
  <c r="L99" i="5"/>
  <c r="L112" i="5" s="1"/>
  <c r="J99" i="5"/>
  <c r="J112" i="5" s="1"/>
  <c r="N99" i="5"/>
  <c r="N112" i="5" s="1"/>
  <c r="F111" i="8"/>
  <c r="H111" i="8"/>
  <c r="J111" i="8"/>
  <c r="L111" i="8"/>
  <c r="N111" i="8"/>
  <c r="O111" i="5"/>
  <c r="K25" i="19"/>
  <c r="P74" i="5"/>
  <c r="G17" i="22" s="1"/>
  <c r="G15" i="22"/>
  <c r="H86" i="8"/>
  <c r="H92" i="8" s="1"/>
  <c r="H96" i="8" s="1"/>
  <c r="O92" i="6"/>
  <c r="O96" i="6" s="1"/>
  <c r="I99" i="6"/>
  <c r="I112" i="6" s="1"/>
  <c r="F99" i="1"/>
  <c r="F112" i="1" s="1"/>
  <c r="N46" i="8"/>
  <c r="O75" i="7"/>
  <c r="O44" i="8"/>
  <c r="O75" i="6"/>
  <c r="O75" i="8"/>
  <c r="O74" i="6"/>
  <c r="K99" i="6"/>
  <c r="K38" i="13"/>
  <c r="N20" i="22"/>
  <c r="K112" i="6"/>
  <c r="M112" i="7"/>
  <c r="K112" i="7"/>
  <c r="K25" i="13"/>
  <c r="O102" i="8"/>
  <c r="O105" i="5"/>
  <c r="G99" i="6"/>
  <c r="G112" i="6" s="1"/>
  <c r="F99" i="6"/>
  <c r="F112" i="6" s="1"/>
  <c r="H99" i="6"/>
  <c r="H112" i="6" s="1"/>
  <c r="G99" i="5"/>
  <c r="G112" i="5" s="1"/>
  <c r="I43" i="17"/>
  <c r="Q105" i="5"/>
  <c r="N61" i="22"/>
  <c r="I61" i="22"/>
  <c r="F99" i="5"/>
  <c r="F112" i="5" s="1"/>
  <c r="F15" i="22"/>
  <c r="G59" i="22"/>
  <c r="H99" i="5"/>
  <c r="H112" i="5" s="1"/>
  <c r="O74" i="5"/>
  <c r="O86" i="7"/>
  <c r="O92" i="7" s="1"/>
  <c r="O96" i="7" s="1"/>
  <c r="O99" i="7" s="1"/>
  <c r="O112" i="7" s="1"/>
  <c r="E113" i="7" s="1"/>
  <c r="F99" i="7"/>
  <c r="F112" i="7" s="1"/>
  <c r="H99" i="7"/>
  <c r="H112" i="7" s="1"/>
  <c r="O111" i="1"/>
  <c r="O92" i="1"/>
  <c r="O96" i="1" s="1"/>
  <c r="F18" i="21" s="1"/>
  <c r="O74" i="1"/>
  <c r="F60" i="21" s="1"/>
  <c r="J60" i="21" s="1"/>
  <c r="H99" i="1"/>
  <c r="H112" i="1" s="1"/>
  <c r="G46" i="8"/>
  <c r="C34" i="7"/>
  <c r="F47" i="7" s="1"/>
  <c r="F78" i="7" s="1"/>
  <c r="L74" i="8"/>
  <c r="F60" i="22"/>
  <c r="F18" i="22"/>
  <c r="G21" i="22"/>
  <c r="G63" i="22"/>
  <c r="G18" i="22"/>
  <c r="G60" i="22"/>
  <c r="P99" i="5"/>
  <c r="P112" i="5" s="1"/>
  <c r="N99" i="7"/>
  <c r="N112" i="7" s="1"/>
  <c r="G99" i="7"/>
  <c r="G112" i="7" s="1"/>
  <c r="L99" i="7"/>
  <c r="L112" i="7" s="1"/>
  <c r="Q107" i="1"/>
  <c r="Q111" i="1" s="1"/>
  <c r="P111" i="1"/>
  <c r="Q73" i="1"/>
  <c r="I99" i="1"/>
  <c r="I112" i="1" s="1"/>
  <c r="G99" i="1"/>
  <c r="G112" i="1" s="1"/>
  <c r="G18" i="21"/>
  <c r="G52" i="21"/>
  <c r="G58" i="21" s="1"/>
  <c r="G9" i="21"/>
  <c r="G15" i="21" s="1"/>
  <c r="Q50" i="1"/>
  <c r="P52" i="1"/>
  <c r="J99" i="1"/>
  <c r="J112" i="1" s="1"/>
  <c r="Q70" i="1"/>
  <c r="Q74" i="1" s="1"/>
  <c r="P74" i="1"/>
  <c r="A38" i="13"/>
  <c r="Q104" i="1"/>
  <c r="Q105" i="1" s="1"/>
  <c r="P105" i="1"/>
  <c r="G21" i="21" s="1"/>
  <c r="C34" i="5"/>
  <c r="F47" i="5" s="1"/>
  <c r="F78" i="5" s="1"/>
  <c r="C24" i="5"/>
  <c r="C18" i="8"/>
  <c r="H10" i="21"/>
  <c r="I19" i="21"/>
  <c r="C16" i="8"/>
  <c r="C16" i="7"/>
  <c r="C42" i="7"/>
  <c r="N47" i="7" s="1"/>
  <c r="N78" i="7" s="1"/>
  <c r="H47" i="1"/>
  <c r="H78" i="1" s="1"/>
  <c r="C40" i="7"/>
  <c r="L47" i="7" s="1"/>
  <c r="L78" i="7" s="1"/>
  <c r="C36" i="5"/>
  <c r="H47" i="5" s="1"/>
  <c r="H78" i="5" s="1"/>
  <c r="J47" i="1"/>
  <c r="J78" i="1" s="1"/>
  <c r="M46" i="8"/>
  <c r="C42" i="6"/>
  <c r="N47" i="6" s="1"/>
  <c r="N78" i="6" s="1"/>
  <c r="C33" i="6"/>
  <c r="E47" i="6" s="1"/>
  <c r="E78" i="6" s="1"/>
  <c r="C33" i="5"/>
  <c r="E47" i="5" s="1"/>
  <c r="E78" i="5" s="1"/>
  <c r="C38" i="7"/>
  <c r="J47" i="7" s="1"/>
  <c r="J78" i="7" s="1"/>
  <c r="C38" i="5"/>
  <c r="J47" i="5" s="1"/>
  <c r="J78" i="5" s="1"/>
  <c r="I46" i="6"/>
  <c r="K46" i="5"/>
  <c r="C40" i="6"/>
  <c r="L47" i="6" s="1"/>
  <c r="L78" i="6" s="1"/>
  <c r="L46" i="8"/>
  <c r="H46" i="7"/>
  <c r="C17" i="7"/>
  <c r="I20" i="21"/>
  <c r="C21" i="7"/>
  <c r="C42" i="5"/>
  <c r="N47" i="5" s="1"/>
  <c r="N78" i="5" s="1"/>
  <c r="N63" i="21"/>
  <c r="O81" i="8"/>
  <c r="O93" i="8"/>
  <c r="O95" i="8"/>
  <c r="O108" i="8"/>
  <c r="C23" i="7"/>
  <c r="C19" i="7"/>
  <c r="C23" i="8"/>
  <c r="J74" i="8"/>
  <c r="M74" i="8"/>
  <c r="G86" i="8"/>
  <c r="G92" i="8" s="1"/>
  <c r="G96" i="8" s="1"/>
  <c r="F105" i="8"/>
  <c r="O61" i="8"/>
  <c r="N19" i="21"/>
  <c r="C37" i="5"/>
  <c r="I47" i="5" s="1"/>
  <c r="I78" i="5" s="1"/>
  <c r="C39" i="7"/>
  <c r="K47" i="7" s="1"/>
  <c r="K78" i="7" s="1"/>
  <c r="C20" i="8"/>
  <c r="C22" i="5"/>
  <c r="C20" i="5"/>
  <c r="C18" i="5"/>
  <c r="C35" i="5"/>
  <c r="G47" i="5" s="1"/>
  <c r="G78" i="5" s="1"/>
  <c r="K46" i="8"/>
  <c r="C24" i="6"/>
  <c r="F77" i="6"/>
  <c r="C34" i="6"/>
  <c r="F47" i="6" s="1"/>
  <c r="F78" i="6" s="1"/>
  <c r="M47" i="1"/>
  <c r="M78" i="1" s="1"/>
  <c r="I62" i="21"/>
  <c r="K86" i="8"/>
  <c r="K92" i="8" s="1"/>
  <c r="K96" i="8" s="1"/>
  <c r="O103" i="8"/>
  <c r="H105" i="8"/>
  <c r="J105" i="8"/>
  <c r="J26" i="8"/>
  <c r="F15" i="21"/>
  <c r="N47" i="1"/>
  <c r="N78" i="1" s="1"/>
  <c r="L47" i="1"/>
  <c r="L78" i="1" s="1"/>
  <c r="C33" i="7"/>
  <c r="E47" i="7" s="1"/>
  <c r="E78" i="7" s="1"/>
  <c r="C33" i="8"/>
  <c r="E47" i="8" s="1"/>
  <c r="E78" i="8" s="1"/>
  <c r="C38" i="6"/>
  <c r="J47" i="6" s="1"/>
  <c r="J78" i="6" s="1"/>
  <c r="J46" i="5"/>
  <c r="C36" i="7"/>
  <c r="H47" i="7" s="1"/>
  <c r="H78" i="7" s="1"/>
  <c r="C36" i="6"/>
  <c r="H47" i="6" s="1"/>
  <c r="H78" i="6" s="1"/>
  <c r="J46" i="8"/>
  <c r="C40" i="8"/>
  <c r="L47" i="8" s="1"/>
  <c r="L78" i="8" s="1"/>
  <c r="C25" i="6"/>
  <c r="J10" i="21"/>
  <c r="C17" i="8"/>
  <c r="C21" i="6"/>
  <c r="F46" i="8"/>
  <c r="C25" i="5"/>
  <c r="O57" i="8"/>
  <c r="O84" i="8"/>
  <c r="O91" i="8"/>
  <c r="O97" i="8"/>
  <c r="O101" i="8"/>
  <c r="C25" i="8"/>
  <c r="H74" i="8"/>
  <c r="F46" i="7"/>
  <c r="G46" i="5"/>
  <c r="E46" i="8"/>
  <c r="L46" i="7"/>
  <c r="K46" i="6"/>
  <c r="M46" i="5"/>
  <c r="I77" i="8"/>
  <c r="O83" i="8"/>
  <c r="O88" i="8"/>
  <c r="O90" i="8"/>
  <c r="N77" i="7"/>
  <c r="J46" i="7"/>
  <c r="E75" i="7"/>
  <c r="N62" i="21"/>
  <c r="E75" i="5"/>
  <c r="M46" i="6"/>
  <c r="G77" i="6"/>
  <c r="O54" i="8"/>
  <c r="O71" i="8"/>
  <c r="O68" i="8"/>
  <c r="O66" i="8"/>
  <c r="O64" i="8"/>
  <c r="O62" i="8"/>
  <c r="O60" i="8"/>
  <c r="O58" i="8"/>
  <c r="O56" i="8"/>
  <c r="F26" i="8"/>
  <c r="O73" i="8"/>
  <c r="O51" i="8"/>
  <c r="G74" i="8"/>
  <c r="I74" i="8"/>
  <c r="K74" i="8"/>
  <c r="N74" i="8"/>
  <c r="I86" i="8"/>
  <c r="I92" i="8" s="1"/>
  <c r="I96" i="8" s="1"/>
  <c r="J86" i="8"/>
  <c r="J92" i="8" s="1"/>
  <c r="J96" i="8" s="1"/>
  <c r="N86" i="8"/>
  <c r="N92" i="8" s="1"/>
  <c r="N96" i="8" s="1"/>
  <c r="I105" i="8"/>
  <c r="K105" i="8"/>
  <c r="N105" i="8"/>
  <c r="O87" i="8"/>
  <c r="F43" i="8"/>
  <c r="O55" i="8"/>
  <c r="O59" i="8"/>
  <c r="O63" i="8"/>
  <c r="C19" i="6"/>
  <c r="F74" i="8"/>
  <c r="L77" i="6"/>
  <c r="G46" i="7"/>
  <c r="L46" i="5"/>
  <c r="E44" i="8"/>
  <c r="H46" i="5"/>
  <c r="N46" i="5"/>
  <c r="H46" i="8"/>
  <c r="I63" i="21"/>
  <c r="H46" i="6"/>
  <c r="C19" i="8"/>
  <c r="C17" i="6"/>
  <c r="C21" i="5"/>
  <c r="O82" i="8"/>
  <c r="O89" i="8"/>
  <c r="O94" i="8"/>
  <c r="O85" i="8"/>
  <c r="O107" i="8"/>
  <c r="C37" i="8"/>
  <c r="I47" i="8" s="1"/>
  <c r="I78" i="8" s="1"/>
  <c r="C37" i="6"/>
  <c r="I47" i="6" s="1"/>
  <c r="I78" i="6" s="1"/>
  <c r="C39" i="5"/>
  <c r="K47" i="5" s="1"/>
  <c r="K78" i="5" s="1"/>
  <c r="K47" i="1"/>
  <c r="K78" i="1" s="1"/>
  <c r="C22" i="6"/>
  <c r="C41" i="8"/>
  <c r="M47" i="8" s="1"/>
  <c r="M78" i="8" s="1"/>
  <c r="C16" i="5"/>
  <c r="C35" i="7"/>
  <c r="G47" i="7" s="1"/>
  <c r="G78" i="7" s="1"/>
  <c r="C35" i="8"/>
  <c r="G47" i="8" s="1"/>
  <c r="G78" i="8" s="1"/>
  <c r="C24" i="8"/>
  <c r="C20" i="7"/>
  <c r="C22" i="7"/>
  <c r="F47" i="1"/>
  <c r="F78" i="1" s="1"/>
  <c r="C18" i="7"/>
  <c r="C41" i="7"/>
  <c r="M47" i="7" s="1"/>
  <c r="M78" i="7" s="1"/>
  <c r="C41" i="6"/>
  <c r="M47" i="6" s="1"/>
  <c r="M78" i="6" s="1"/>
  <c r="E46" i="5"/>
  <c r="E46" i="6"/>
  <c r="E46" i="7"/>
  <c r="F46" i="5"/>
  <c r="N46" i="6"/>
  <c r="I46" i="7"/>
  <c r="J46" i="6"/>
  <c r="O50" i="8"/>
  <c r="O72" i="8"/>
  <c r="O70" i="8"/>
  <c r="O69" i="8"/>
  <c r="O67" i="8"/>
  <c r="O65" i="8"/>
  <c r="E44" i="6"/>
  <c r="F86" i="8"/>
  <c r="F92" i="8" s="1"/>
  <c r="F96" i="8" s="1"/>
  <c r="M86" i="8"/>
  <c r="M92" i="8" s="1"/>
  <c r="M96" i="8" s="1"/>
  <c r="L105" i="8"/>
  <c r="M105" i="8"/>
  <c r="M46" i="7"/>
  <c r="K46" i="7"/>
  <c r="L86" i="8"/>
  <c r="L92" i="8" s="1"/>
  <c r="L96" i="8" s="1"/>
  <c r="G105" i="8"/>
  <c r="N20" i="21"/>
  <c r="F17" i="21" l="1"/>
  <c r="J17" i="21" s="1"/>
  <c r="H15" i="22"/>
  <c r="O99" i="6"/>
  <c r="O112" i="6" s="1"/>
  <c r="E113" i="6" s="1"/>
  <c r="H57" i="22"/>
  <c r="H79" i="22" s="1"/>
  <c r="H82" i="22" s="1"/>
  <c r="H84" i="22" s="1"/>
  <c r="J10" i="22"/>
  <c r="F21" i="21"/>
  <c r="G64" i="21"/>
  <c r="I64" i="21" s="1"/>
  <c r="G32" i="22"/>
  <c r="E99" i="8"/>
  <c r="E112" i="8" s="1"/>
  <c r="H99" i="8"/>
  <c r="H112" i="8" s="1"/>
  <c r="O105" i="8"/>
  <c r="L99" i="8"/>
  <c r="L112" i="8" s="1"/>
  <c r="F58" i="21"/>
  <c r="H58" i="21" s="1"/>
  <c r="H79" i="21" s="1"/>
  <c r="H82" i="21" s="1"/>
  <c r="H84" i="21" s="1"/>
  <c r="I85" i="21" s="1"/>
  <c r="I86" i="21" s="1"/>
  <c r="J53" i="21"/>
  <c r="Q52" i="1"/>
  <c r="J52" i="22"/>
  <c r="G74" i="22"/>
  <c r="I18" i="21"/>
  <c r="O99" i="1"/>
  <c r="O112" i="1" s="1"/>
  <c r="F21" i="22"/>
  <c r="I21" i="22" s="1"/>
  <c r="F63" i="22"/>
  <c r="I63" i="22" s="1"/>
  <c r="K99" i="8"/>
  <c r="K112" i="8" s="1"/>
  <c r="Q99" i="5"/>
  <c r="Q112" i="5" s="1"/>
  <c r="F99" i="8"/>
  <c r="F112" i="8" s="1"/>
  <c r="F59" i="22"/>
  <c r="F66" i="22" s="1"/>
  <c r="F17" i="22"/>
  <c r="F32" i="22" s="1"/>
  <c r="O99" i="5"/>
  <c r="F65" i="21"/>
  <c r="F22" i="21"/>
  <c r="F24" i="21" s="1"/>
  <c r="F61" i="21"/>
  <c r="N61" i="21" s="1"/>
  <c r="O52" i="8"/>
  <c r="G99" i="8"/>
  <c r="G112" i="8" s="1"/>
  <c r="N60" i="22"/>
  <c r="I60" i="22"/>
  <c r="N79" i="22"/>
  <c r="N82" i="22" s="1"/>
  <c r="N84" i="22" s="1"/>
  <c r="N37" i="22"/>
  <c r="N40" i="22" s="1"/>
  <c r="N42" i="22" s="1"/>
  <c r="H37" i="22"/>
  <c r="A62" i="22"/>
  <c r="J62" i="22" s="1"/>
  <c r="I18" i="22"/>
  <c r="N18" i="22"/>
  <c r="M99" i="8"/>
  <c r="M112" i="8" s="1"/>
  <c r="N99" i="8"/>
  <c r="N112" i="8" s="1"/>
  <c r="H15" i="21"/>
  <c r="N36" i="21" s="1"/>
  <c r="N39" i="21" s="1"/>
  <c r="N41" i="21" s="1"/>
  <c r="N18" i="21"/>
  <c r="G65" i="21"/>
  <c r="G22" i="21"/>
  <c r="G60" i="21"/>
  <c r="G17" i="21"/>
  <c r="P99" i="1"/>
  <c r="P112" i="1" s="1"/>
  <c r="A20" i="21"/>
  <c r="J20" i="21" s="1"/>
  <c r="Q99" i="1"/>
  <c r="Q112" i="1" s="1"/>
  <c r="I21" i="21"/>
  <c r="O111" i="8"/>
  <c r="G43" i="8"/>
  <c r="J99" i="8"/>
  <c r="J112" i="8" s="1"/>
  <c r="O74" i="8"/>
  <c r="O86" i="8"/>
  <c r="O92" i="8" s="1"/>
  <c r="O96" i="8" s="1"/>
  <c r="I99" i="8"/>
  <c r="I112" i="8" s="1"/>
  <c r="J33" i="22" l="1"/>
  <c r="F31" i="21"/>
  <c r="I17" i="22"/>
  <c r="G31" i="21"/>
  <c r="O112" i="5"/>
  <c r="E113" i="5" s="1"/>
  <c r="I61" i="21"/>
  <c r="N79" i="21"/>
  <c r="N82" i="21" s="1"/>
  <c r="N84" i="21" s="1"/>
  <c r="F74" i="21"/>
  <c r="N17" i="22"/>
  <c r="J17" i="22"/>
  <c r="F24" i="22"/>
  <c r="A20" i="22"/>
  <c r="J20" i="22" s="1"/>
  <c r="N59" i="22"/>
  <c r="J59" i="22"/>
  <c r="I59" i="22"/>
  <c r="F74" i="22"/>
  <c r="J75" i="22" s="1"/>
  <c r="A63" i="21"/>
  <c r="J63" i="21" s="1"/>
  <c r="F67" i="21"/>
  <c r="H40" i="22"/>
  <c r="H42" i="22" s="1"/>
  <c r="I32" i="22"/>
  <c r="J24" i="22"/>
  <c r="H36" i="21"/>
  <c r="H39" i="21" s="1"/>
  <c r="H41" i="21" s="1"/>
  <c r="I42" i="21" s="1"/>
  <c r="I43" i="21" s="1"/>
  <c r="I65" i="21"/>
  <c r="N65" i="21"/>
  <c r="I22" i="21"/>
  <c r="N22" i="21"/>
  <c r="I60" i="21"/>
  <c r="N60" i="21"/>
  <c r="G74" i="21"/>
  <c r="N17" i="21"/>
  <c r="I17" i="21"/>
  <c r="O99" i="8"/>
  <c r="O112" i="8" s="1"/>
  <c r="J32" i="21" l="1"/>
  <c r="J75" i="21"/>
  <c r="J66" i="22"/>
  <c r="I74" i="22"/>
  <c r="I35" i="22"/>
  <c r="I36" i="22" s="1"/>
  <c r="J24" i="21"/>
  <c r="I31" i="21"/>
  <c r="I74" i="21"/>
  <c r="J67" i="21"/>
  <c r="I77" i="22" l="1"/>
  <c r="I78" i="22" s="1"/>
  <c r="I37" i="22"/>
  <c r="I40" i="22" s="1"/>
  <c r="I42" i="22" s="1"/>
  <c r="G42" i="22" s="1"/>
  <c r="I34" i="21"/>
  <c r="I36" i="21" s="1"/>
  <c r="I77" i="21"/>
  <c r="I78" i="21" s="1"/>
  <c r="I79" i="22" l="1"/>
  <c r="J79" i="22" s="1"/>
  <c r="J37" i="22"/>
  <c r="I82" i="22"/>
  <c r="I84" i="22" s="1"/>
  <c r="G84" i="22" s="1"/>
  <c r="I79" i="21"/>
  <c r="J79" i="21" s="1"/>
  <c r="I35" i="21"/>
  <c r="I39" i="21"/>
  <c r="I41" i="21" s="1"/>
  <c r="G41" i="21" s="1"/>
  <c r="J36" i="21"/>
  <c r="I82" i="21" l="1"/>
  <c r="I84" i="21" s="1"/>
  <c r="G84" i="21" s="1"/>
</calcChain>
</file>

<file path=xl/comments1.xml><?xml version="1.0" encoding="utf-8"?>
<comments xmlns="http://schemas.openxmlformats.org/spreadsheetml/2006/main">
  <authors>
    <author>Clonedev</author>
    <author>Flanagan, Richard (HCR)</author>
    <author>DHCR</author>
  </authors>
  <commentList>
    <comment ref="L12" authorId="0" shapeId="0">
      <text>
        <r>
          <rPr>
            <sz val="8"/>
            <color indexed="81"/>
            <rFont val="Tahoma"/>
            <family val="2"/>
          </rPr>
          <t>enter the dollar amount of the estimated interim interest during construction (only enter only if "Financing Type" = "Loan")</t>
        </r>
      </text>
    </comment>
    <comment ref="G13" authorId="1" shapeId="0">
      <text>
        <r>
          <rPr>
            <sz val="9"/>
            <color indexed="81"/>
            <rFont val="Tahoma"/>
            <family val="2"/>
          </rPr>
          <t>Do not include Syndicator/Partnership Expenses - not recognized by DHCR</t>
        </r>
      </text>
    </comment>
    <comment ref="B16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16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16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7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17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17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8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18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18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9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19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19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0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20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0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1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21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1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2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22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2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3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23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3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4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24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4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5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5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G30" authorId="1" shapeId="0">
      <text>
        <r>
          <rPr>
            <sz val="9"/>
            <color indexed="81"/>
            <rFont val="Tahoma"/>
            <family val="2"/>
          </rPr>
          <t>Do not include Syndicator/Partnership Expenses - not recognized by DHCR</t>
        </r>
      </text>
    </comment>
    <comment ref="B33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33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4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34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5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35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6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36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7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37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8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38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9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39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0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40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1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41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2" authorId="0" shapeId="0">
      <text>
        <r>
          <rPr>
            <sz val="8"/>
            <color indexed="81"/>
            <rFont val="Tahoma"/>
            <family val="2"/>
          </rPr>
          <t>Enter appropriate code by selecting the arrow adjacent to this cell (See instructions to determine appropriate code)</t>
        </r>
      </text>
    </comment>
    <comment ref="I42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P50" authorId="0" shapeId="0">
      <text>
        <r>
          <rPr>
            <sz val="8"/>
            <color indexed="81"/>
            <rFont val="Tahoma"/>
            <family val="2"/>
          </rPr>
          <t>Ineligible Basis</t>
        </r>
      </text>
    </comment>
    <comment ref="B57" authorId="2" shapeId="0">
      <text>
        <r>
          <rPr>
            <sz val="9"/>
            <color indexed="81"/>
            <rFont val="Tahoma"/>
            <family val="2"/>
          </rPr>
          <t xml:space="preserve">This line should reflect the cost of on-site investigation of sub-surface conditions.
</t>
        </r>
      </text>
    </comment>
    <comment ref="B58" authorId="2" shapeId="0">
      <text>
        <r>
          <rPr>
            <sz val="9"/>
            <color indexed="81"/>
            <rFont val="Tahoma"/>
            <family val="2"/>
          </rPr>
          <t>Tests only on this line, including Asbestos and Lead Based Paint tests. Remediation should be listed on Line 41 Environmental Remediation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0" authorId="0" shapeId="0">
      <text>
        <r>
          <rPr>
            <sz val="8"/>
            <color indexed="81"/>
            <rFont val="Tahoma"/>
            <family val="2"/>
          </rPr>
          <t>Ineligible Basis</t>
        </r>
      </text>
    </comment>
    <comment ref="P71" authorId="0" shapeId="0">
      <text>
        <r>
          <rPr>
            <sz val="8"/>
            <color indexed="81"/>
            <rFont val="Tahoma"/>
            <family val="2"/>
          </rPr>
          <t>Ineligible Basis</t>
        </r>
      </text>
    </comment>
    <comment ref="P72" authorId="0" shapeId="0">
      <text>
        <r>
          <rPr>
            <sz val="8"/>
            <color indexed="81"/>
            <rFont val="Tahoma"/>
            <family val="2"/>
          </rPr>
          <t>Ineligible Basis</t>
        </r>
      </text>
    </comment>
    <comment ref="P73" authorId="0" shapeId="0">
      <text>
        <r>
          <rPr>
            <sz val="8"/>
            <color indexed="81"/>
            <rFont val="Tahoma"/>
            <family val="2"/>
          </rPr>
          <t>enter details on Tab 1.2 Res Detail</t>
        </r>
      </text>
    </comment>
    <comment ref="P85" authorId="0" shapeId="0">
      <text>
        <r>
          <rPr>
            <sz val="8"/>
            <color indexed="81"/>
            <rFont val="Tahoma"/>
            <family val="2"/>
          </rPr>
          <t>enter details on Tab 1.2 Res Detail</t>
        </r>
      </text>
    </comment>
    <comment ref="P103" authorId="0" shapeId="0">
      <text>
        <r>
          <rPr>
            <sz val="8"/>
            <color indexed="81"/>
            <rFont val="Tahoma"/>
            <family val="2"/>
          </rPr>
          <t xml:space="preserve">enter details on Tab 1.2 Res Detail
</t>
        </r>
      </text>
    </comment>
    <comment ref="P104" authorId="0" shapeId="0">
      <text>
        <r>
          <rPr>
            <sz val="8"/>
            <color indexed="81"/>
            <rFont val="Tahoma"/>
            <family val="2"/>
          </rPr>
          <t xml:space="preserve">enter details on Tab 1.2 Res Detail
</t>
        </r>
      </text>
    </comment>
    <comment ref="B114" authorId="1" shapeId="0">
      <text>
        <r>
          <rPr>
            <sz val="9"/>
            <color indexed="81"/>
            <rFont val="Tahoma"/>
            <family val="2"/>
          </rPr>
          <t>Project Cost Not Recognized by DHCR: 
Enter Syndicator/Partnership Expenses not recognized by DHCR</t>
        </r>
      </text>
    </comment>
  </commentList>
</comments>
</file>

<file path=xl/comments2.xml><?xml version="1.0" encoding="utf-8"?>
<comments xmlns="http://schemas.openxmlformats.org/spreadsheetml/2006/main">
  <authors>
    <author>Clonedev</author>
  </authors>
  <commentList>
    <comment ref="F9" authorId="0" shapeId="0">
      <text>
        <r>
          <rPr>
            <sz val="8"/>
            <color indexed="81"/>
            <rFont val="Tahoma"/>
            <family val="2"/>
          </rPr>
          <t xml:space="preserve">from Development Budget, line 1, column O
</t>
        </r>
      </text>
    </comment>
    <comment ref="G9" authorId="0" shapeId="0">
      <text>
        <r>
          <rPr>
            <sz val="8"/>
            <color indexed="81"/>
            <rFont val="Tahoma"/>
            <family val="2"/>
          </rPr>
          <t xml:space="preserve">from Development Budget, line 1, column P
</t>
        </r>
      </text>
    </comment>
    <comment ref="F10" authorId="0" shapeId="0">
      <text>
        <r>
          <rPr>
            <sz val="8"/>
            <color indexed="81"/>
            <rFont val="Tahoma"/>
            <family val="2"/>
          </rPr>
          <t xml:space="preserve">from Development Budget, line 2, column O
</t>
        </r>
      </text>
    </comment>
    <comment ref="G10" authorId="0" shapeId="0">
      <text>
        <r>
          <rPr>
            <sz val="8"/>
            <color indexed="81"/>
            <rFont val="Tahoma"/>
            <family val="2"/>
          </rPr>
          <t>from Development Budget, line 2, column P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from Development Budget, line 25, column O</t>
        </r>
      </text>
    </comment>
    <comment ref="G17" authorId="0" shapeId="0">
      <text>
        <r>
          <rPr>
            <sz val="8"/>
            <color indexed="81"/>
            <rFont val="Tahoma"/>
            <family val="2"/>
          </rPr>
          <t>from Development Budget, line 25, column P</t>
        </r>
      </text>
    </comment>
    <comment ref="F18" authorId="0" shapeId="0">
      <text>
        <r>
          <rPr>
            <sz val="8"/>
            <color indexed="81"/>
            <rFont val="Tahoma"/>
            <family val="2"/>
          </rPr>
          <t>from Development Budget, line 41, column O</t>
        </r>
      </text>
    </comment>
    <comment ref="G18" authorId="0" shapeId="0">
      <text>
        <r>
          <rPr>
            <sz val="8"/>
            <color indexed="81"/>
            <rFont val="Tahoma"/>
            <family val="2"/>
          </rPr>
          <t>from Development Budget, line 41, column P</t>
        </r>
      </text>
    </comment>
    <comment ref="F19" authorId="0" shapeId="0">
      <text>
        <r>
          <rPr>
            <sz val="8"/>
            <color indexed="81"/>
            <rFont val="Tahoma"/>
            <family val="2"/>
          </rPr>
          <t>from Development Budget, line 42, column O</t>
        </r>
      </text>
    </comment>
    <comment ref="G19" authorId="0" shapeId="0">
      <text>
        <r>
          <rPr>
            <sz val="8"/>
            <color indexed="81"/>
            <rFont val="Tahoma"/>
            <family val="2"/>
          </rPr>
          <t>from Development Budget, line 42, column P</t>
        </r>
      </text>
    </comment>
    <comment ref="F20" authorId="0" shapeId="0">
      <text>
        <r>
          <rPr>
            <sz val="8"/>
            <color indexed="81"/>
            <rFont val="Tahoma"/>
            <family val="2"/>
          </rPr>
          <t>from Development Budget, line 43, column O</t>
        </r>
      </text>
    </comment>
    <comment ref="G20" authorId="0" shapeId="0">
      <text>
        <r>
          <rPr>
            <sz val="8"/>
            <color indexed="81"/>
            <rFont val="Tahoma"/>
            <family val="2"/>
          </rPr>
          <t>from Development Budget, line 43, column P</t>
        </r>
      </text>
    </comment>
    <comment ref="F21" authorId="0" shapeId="0">
      <text>
        <r>
          <rPr>
            <sz val="8"/>
            <color indexed="81"/>
            <rFont val="Tahoma"/>
            <family val="2"/>
          </rPr>
          <t>from Development Budget, line 49, column O</t>
        </r>
      </text>
    </comment>
    <comment ref="G21" authorId="0" shapeId="0">
      <text>
        <r>
          <rPr>
            <sz val="8"/>
            <color indexed="81"/>
            <rFont val="Tahoma"/>
            <family val="2"/>
          </rPr>
          <t>from Development Budget, line 49, column P</t>
        </r>
      </text>
    </comment>
    <comment ref="F22" authorId="0" shapeId="0">
      <text>
        <r>
          <rPr>
            <sz val="8"/>
            <color indexed="81"/>
            <rFont val="Tahoma"/>
            <family val="2"/>
          </rPr>
          <t>from Development Budget, line 53, column O</t>
        </r>
      </text>
    </comment>
    <comment ref="G22" authorId="0" shapeId="0">
      <text>
        <r>
          <rPr>
            <sz val="8"/>
            <color indexed="81"/>
            <rFont val="Tahoma"/>
            <family val="2"/>
          </rPr>
          <t>from Development Budget, line 53, column P</t>
        </r>
      </text>
    </comment>
    <comment ref="F52" authorId="0" shapeId="0">
      <text>
        <r>
          <rPr>
            <sz val="8"/>
            <color indexed="81"/>
            <rFont val="Tahoma"/>
            <family val="2"/>
          </rPr>
          <t>from Development Budget, line 1, column O</t>
        </r>
      </text>
    </comment>
    <comment ref="G52" authorId="0" shapeId="0">
      <text>
        <r>
          <rPr>
            <sz val="8"/>
            <color indexed="81"/>
            <rFont val="Tahoma"/>
            <family val="2"/>
          </rPr>
          <t>from Development Budget, line 1, column P</t>
        </r>
      </text>
    </comment>
    <comment ref="F53" authorId="0" shapeId="0">
      <text>
        <r>
          <rPr>
            <sz val="8"/>
            <color indexed="81"/>
            <rFont val="Tahoma"/>
            <family val="2"/>
          </rPr>
          <t>from Development Budget, line 2, column O</t>
        </r>
      </text>
    </comment>
    <comment ref="G53" authorId="0" shapeId="0">
      <text>
        <r>
          <rPr>
            <sz val="8"/>
            <color indexed="81"/>
            <rFont val="Tahoma"/>
            <family val="2"/>
          </rPr>
          <t>from Development Budget, line 2, column P</t>
        </r>
      </text>
    </comment>
    <comment ref="F60" authorId="0" shapeId="0">
      <text>
        <r>
          <rPr>
            <sz val="8"/>
            <color indexed="81"/>
            <rFont val="Tahoma"/>
            <family val="2"/>
          </rPr>
          <t>from Development Budget, line 25, column O</t>
        </r>
      </text>
    </comment>
    <comment ref="G60" authorId="0" shapeId="0">
      <text>
        <r>
          <rPr>
            <sz val="8"/>
            <color indexed="81"/>
            <rFont val="Tahoma"/>
            <family val="2"/>
          </rPr>
          <t>from Development Budget, line 25, column P</t>
        </r>
      </text>
    </comment>
    <comment ref="F61" authorId="0" shapeId="0">
      <text>
        <r>
          <rPr>
            <sz val="8"/>
            <color indexed="81"/>
            <rFont val="Tahoma"/>
            <family val="2"/>
          </rPr>
          <t>from Development Budget, line 41, column O</t>
        </r>
      </text>
    </comment>
    <comment ref="G61" authorId="0" shapeId="0">
      <text>
        <r>
          <rPr>
            <sz val="8"/>
            <color indexed="81"/>
            <rFont val="Tahoma"/>
            <family val="2"/>
          </rPr>
          <t>from Development Budget, line 41, column P</t>
        </r>
      </text>
    </comment>
    <comment ref="F62" authorId="0" shapeId="0">
      <text>
        <r>
          <rPr>
            <sz val="8"/>
            <color indexed="81"/>
            <rFont val="Tahoma"/>
            <family val="2"/>
          </rPr>
          <t>from Development Budget, line 42, column O</t>
        </r>
      </text>
    </comment>
    <comment ref="G62" authorId="0" shapeId="0">
      <text>
        <r>
          <rPr>
            <sz val="8"/>
            <color indexed="81"/>
            <rFont val="Tahoma"/>
            <family val="2"/>
          </rPr>
          <t>from Development Budget, line 42, column P</t>
        </r>
      </text>
    </comment>
    <comment ref="F63" authorId="0" shapeId="0">
      <text>
        <r>
          <rPr>
            <sz val="8"/>
            <color indexed="81"/>
            <rFont val="Tahoma"/>
            <family val="2"/>
          </rPr>
          <t>from Development Budget, line 43, column O</t>
        </r>
      </text>
    </comment>
    <comment ref="G63" authorId="0" shapeId="0">
      <text>
        <r>
          <rPr>
            <sz val="8"/>
            <color indexed="81"/>
            <rFont val="Tahoma"/>
            <family val="2"/>
          </rPr>
          <t>from Development Budget, line 43, column P</t>
        </r>
      </text>
    </comment>
    <comment ref="F64" authorId="0" shapeId="0">
      <text>
        <r>
          <rPr>
            <sz val="8"/>
            <color indexed="81"/>
            <rFont val="Tahoma"/>
            <family val="2"/>
          </rPr>
          <t>from Development Budget, line 49, column O</t>
        </r>
      </text>
    </comment>
    <comment ref="G64" authorId="0" shapeId="0">
      <text>
        <r>
          <rPr>
            <sz val="8"/>
            <color indexed="81"/>
            <rFont val="Tahoma"/>
            <family val="2"/>
          </rPr>
          <t>from Development Budget, line 49, column P</t>
        </r>
      </text>
    </comment>
    <comment ref="F65" authorId="0" shapeId="0">
      <text>
        <r>
          <rPr>
            <sz val="8"/>
            <color indexed="81"/>
            <rFont val="Tahoma"/>
            <family val="2"/>
          </rPr>
          <t>from Development Budget, line 53, column O</t>
        </r>
      </text>
    </comment>
    <comment ref="G65" authorId="0" shapeId="0">
      <text>
        <r>
          <rPr>
            <sz val="8"/>
            <color indexed="81"/>
            <rFont val="Tahoma"/>
            <family val="2"/>
          </rPr>
          <t>from Development Budget, line 53, column P</t>
        </r>
      </text>
    </comment>
  </commentList>
</comments>
</file>

<file path=xl/comments3.xml><?xml version="1.0" encoding="utf-8"?>
<comments xmlns="http://schemas.openxmlformats.org/spreadsheetml/2006/main">
  <authors>
    <author>Clonedev</author>
    <author>DHCR</author>
  </authors>
  <commentList>
    <comment ref="J12" authorId="0" shapeId="0">
      <text>
        <r>
          <rPr>
            <sz val="8"/>
            <color indexed="81"/>
            <rFont val="Tahoma"/>
            <family val="2"/>
          </rPr>
          <t>enter the dollar amount of the estimated interim interest during construction (only enter only if "Financing Type" = "Loan")</t>
        </r>
      </text>
    </comment>
    <comment ref="B16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16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16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7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17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17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8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18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18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9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19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19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0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0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0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1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1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1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2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2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2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3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3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3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4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4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4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5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5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5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33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33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4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34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5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35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6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36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7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37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8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38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9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39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0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40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1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41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2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42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57" authorId="1" shapeId="0">
      <text>
        <r>
          <rPr>
            <sz val="9"/>
            <color indexed="81"/>
            <rFont val="Tahoma"/>
            <family val="2"/>
          </rPr>
          <t xml:space="preserve">This line should reflect the cost of on-site investigation of sub-surface conditions.
</t>
        </r>
      </text>
    </comment>
    <comment ref="B58" authorId="1" shapeId="0">
      <text>
        <r>
          <rPr>
            <sz val="9"/>
            <color indexed="81"/>
            <rFont val="Tahoma"/>
            <family val="2"/>
          </rPr>
          <t>Tests only on this line, including Asbestos and Lead Based Paint tests. Remediation should be listed on Line 41 Environmental Remediation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Clonedev</author>
    <author>DHCR</author>
  </authors>
  <commentList>
    <comment ref="J12" authorId="0" shapeId="0">
      <text>
        <r>
          <rPr>
            <sz val="8"/>
            <color indexed="81"/>
            <rFont val="Tahoma"/>
            <family val="2"/>
          </rPr>
          <t>enter the dollar amount of the estimated interim interest during construction (only enter only if "Financing Type" = "Loan")</t>
        </r>
      </text>
    </comment>
    <comment ref="B16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16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16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7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17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17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8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18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18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9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19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19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0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0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0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1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1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1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2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2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2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3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3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3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4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4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4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5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25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J25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33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33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G34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G35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G36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7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37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8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38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9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39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0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40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1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41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2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G42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57" authorId="1" shapeId="0">
      <text>
        <r>
          <rPr>
            <sz val="9"/>
            <color indexed="81"/>
            <rFont val="Tahoma"/>
            <family val="2"/>
          </rPr>
          <t xml:space="preserve">This line should reflect the cost of on-site investigation of sub-surface conditions.
</t>
        </r>
      </text>
    </comment>
    <comment ref="B58" authorId="1" shapeId="0">
      <text>
        <r>
          <rPr>
            <sz val="9"/>
            <color indexed="81"/>
            <rFont val="Tahoma"/>
            <family val="2"/>
          </rPr>
          <t>Tests only on this line, including Asbestos and Lead Based Paint tests. Remediation should be listed on Line 41 Environmental Remediation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Clonedev</author>
    <author>DHCR</author>
  </authors>
  <commentList>
    <comment ref="L12" authorId="0" shapeId="0">
      <text>
        <r>
          <rPr>
            <sz val="8"/>
            <color indexed="81"/>
            <rFont val="Tahoma"/>
            <family val="2"/>
          </rPr>
          <t>enter the dollar amount of the estimated interim interest during construction (only enter only if "Financing Type" = "Loan")</t>
        </r>
      </text>
    </comment>
    <comment ref="B16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16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16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7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17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17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8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18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18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19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19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19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0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20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0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1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21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1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2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22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2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3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23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3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4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24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4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25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L25" authorId="0" shapeId="0">
      <text>
        <r>
          <rPr>
            <sz val="8"/>
            <color indexed="81"/>
            <rFont val="Tahoma"/>
            <family val="2"/>
          </rPr>
          <t>enter amount only if "Assist Type" = "Loan"</t>
        </r>
      </text>
    </comment>
    <comment ref="B33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33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4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34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5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35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6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36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7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37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8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38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39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39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0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40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1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41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42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I42" authorId="0" shapeId="0">
      <text>
        <r>
          <rPr>
            <sz val="8"/>
            <color indexed="81"/>
            <rFont val="Tahoma"/>
            <family val="2"/>
          </rPr>
          <t>Enter the appropriate financing type</t>
        </r>
      </text>
    </comment>
    <comment ref="B57" authorId="1" shapeId="0">
      <text>
        <r>
          <rPr>
            <sz val="9"/>
            <color indexed="81"/>
            <rFont val="Tahoma"/>
            <family val="2"/>
          </rPr>
          <t xml:space="preserve">This line should reflect the cost of on-site investigation of sub-surface conditions.
</t>
        </r>
      </text>
    </comment>
    <comment ref="B58" authorId="1" shapeId="0">
      <text>
        <r>
          <rPr>
            <sz val="9"/>
            <color indexed="81"/>
            <rFont val="Tahoma"/>
            <family val="2"/>
          </rPr>
          <t>Tests only on this line, including Asbestos and Lead Based Paint tests. Remediation should be listed on Line 41 Environmental Remediation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0" authorId="0" shapeId="0">
      <text>
        <r>
          <rPr>
            <sz val="8"/>
            <color indexed="81"/>
            <rFont val="Tahoma"/>
            <family val="2"/>
          </rPr>
          <t>Ineligible Basis</t>
        </r>
      </text>
    </comment>
    <comment ref="P71" authorId="0" shapeId="0">
      <text>
        <r>
          <rPr>
            <sz val="8"/>
            <color indexed="81"/>
            <rFont val="Tahoma"/>
            <family val="2"/>
          </rPr>
          <t>Ineligible Basis</t>
        </r>
      </text>
    </comment>
    <comment ref="P73" authorId="0" shapeId="0">
      <text>
        <r>
          <rPr>
            <sz val="8"/>
            <color indexed="81"/>
            <rFont val="Tahoma"/>
            <family val="2"/>
          </rPr>
          <t>enter details on Tab 4.2 CSF Detail</t>
        </r>
      </text>
    </comment>
    <comment ref="P85" authorId="0" shapeId="0">
      <text>
        <r>
          <rPr>
            <sz val="8"/>
            <color indexed="81"/>
            <rFont val="Tahoma"/>
            <family val="2"/>
          </rPr>
          <t>enter details on Tab 4.2 CSF Detail</t>
        </r>
      </text>
    </comment>
    <comment ref="P103" authorId="0" shapeId="0">
      <text>
        <r>
          <rPr>
            <sz val="8"/>
            <color indexed="81"/>
            <rFont val="Tahoma"/>
            <family val="2"/>
          </rPr>
          <t>enter details on Tab 4.2 CSF Detail</t>
        </r>
      </text>
    </comment>
    <comment ref="P104" authorId="0" shapeId="0">
      <text>
        <r>
          <rPr>
            <sz val="8"/>
            <color indexed="81"/>
            <rFont val="Tahoma"/>
            <family val="2"/>
          </rPr>
          <t>enter details on Tab 4.2 CSF Detail</t>
        </r>
      </text>
    </comment>
  </commentList>
</comments>
</file>

<file path=xl/comments6.xml><?xml version="1.0" encoding="utf-8"?>
<comments xmlns="http://schemas.openxmlformats.org/spreadsheetml/2006/main">
  <authors>
    <author>Clonedev</author>
  </authors>
  <commentList>
    <comment ref="F9" authorId="0" shapeId="0">
      <text>
        <r>
          <rPr>
            <sz val="8"/>
            <color indexed="81"/>
            <rFont val="Tahoma"/>
            <family val="2"/>
          </rPr>
          <t xml:space="preserve">this line must equal Development Budget line 1
</t>
        </r>
      </text>
    </comment>
    <comment ref="G9" authorId="0" shapeId="0">
      <text>
        <r>
          <rPr>
            <sz val="8"/>
            <color indexed="81"/>
            <rFont val="Tahoma"/>
            <family val="2"/>
          </rPr>
          <t xml:space="preserve">this line must equal Development Budget line 1
</t>
        </r>
      </text>
    </comment>
    <comment ref="F10" authorId="0" shapeId="0">
      <text>
        <r>
          <rPr>
            <sz val="8"/>
            <color indexed="81"/>
            <rFont val="Tahoma"/>
            <family val="2"/>
          </rPr>
          <t>this line must equal Development Budget line 2</t>
        </r>
      </text>
    </comment>
    <comment ref="G10" authorId="0" shapeId="0">
      <text>
        <r>
          <rPr>
            <sz val="8"/>
            <color indexed="81"/>
            <rFont val="Tahoma"/>
            <family val="2"/>
          </rPr>
          <t>this line must equal Development Budget line 2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this line must equal Development Budget Line 25</t>
        </r>
      </text>
    </comment>
    <comment ref="G17" authorId="0" shapeId="0">
      <text>
        <r>
          <rPr>
            <sz val="8"/>
            <color indexed="81"/>
            <rFont val="Tahoma"/>
            <family val="2"/>
          </rPr>
          <t>list all soft cost adjustments to basis on Part I Table A.</t>
        </r>
      </text>
    </comment>
    <comment ref="F18" authorId="0" shapeId="0">
      <text>
        <r>
          <rPr>
            <sz val="8"/>
            <color indexed="81"/>
            <rFont val="Tahoma"/>
            <family val="2"/>
          </rPr>
          <t>this line must equal Development Budget line 41</t>
        </r>
      </text>
    </comment>
    <comment ref="G18" authorId="0" shapeId="0">
      <text>
        <r>
          <rPr>
            <sz val="8"/>
            <color indexed="81"/>
            <rFont val="Tahoma"/>
            <family val="2"/>
          </rPr>
          <t xml:space="preserve">list all construction cost adjustments to basis on Part I Table B.
</t>
        </r>
      </text>
    </comment>
    <comment ref="F19" authorId="0" shapeId="0">
      <text>
        <r>
          <rPr>
            <sz val="8"/>
            <color indexed="81"/>
            <rFont val="Tahoma"/>
            <family val="2"/>
          </rPr>
          <t>this line must equal Development Budget line 41</t>
        </r>
      </text>
    </comment>
    <comment ref="G19" authorId="0" shapeId="0">
      <text>
        <r>
          <rPr>
            <sz val="8"/>
            <color indexed="81"/>
            <rFont val="Tahoma"/>
            <family val="2"/>
          </rPr>
          <t xml:space="preserve">list all construction cost adjustments to basis on Part I Table B.
</t>
        </r>
      </text>
    </comment>
    <comment ref="F20" authorId="0" shapeId="0">
      <text>
        <r>
          <rPr>
            <sz val="8"/>
            <color indexed="81"/>
            <rFont val="Tahoma"/>
            <family val="2"/>
          </rPr>
          <t>this line must equal Development Budget line 41</t>
        </r>
      </text>
    </comment>
    <comment ref="G20" authorId="0" shapeId="0">
      <text>
        <r>
          <rPr>
            <sz val="8"/>
            <color indexed="81"/>
            <rFont val="Tahoma"/>
            <family val="2"/>
          </rPr>
          <t xml:space="preserve">list all construction cost adjustments to basis on Part I Table B.
</t>
        </r>
      </text>
    </comment>
    <comment ref="G21" authorId="0" shapeId="0">
      <text>
        <r>
          <rPr>
            <sz val="8"/>
            <color indexed="81"/>
            <rFont val="Tahoma"/>
            <family val="2"/>
          </rPr>
          <t xml:space="preserve">list all construction cost adjustments to basis on Part I Table B.
</t>
        </r>
      </text>
    </comment>
    <comment ref="G22" authorId="0" shapeId="0">
      <text>
        <r>
          <rPr>
            <sz val="8"/>
            <color indexed="81"/>
            <rFont val="Tahoma"/>
            <family val="2"/>
          </rPr>
          <t xml:space="preserve">list all construction cost adjustments to basis on Part I Table B.
</t>
        </r>
      </text>
    </comment>
    <comment ref="F51" authorId="0" shapeId="0">
      <text>
        <r>
          <rPr>
            <sz val="8"/>
            <color indexed="81"/>
            <rFont val="Tahoma"/>
            <family val="2"/>
          </rPr>
          <t xml:space="preserve">this line must equal Development Budget line 1
</t>
        </r>
      </text>
    </comment>
    <comment ref="G51" authorId="0" shapeId="0">
      <text>
        <r>
          <rPr>
            <sz val="8"/>
            <color indexed="81"/>
            <rFont val="Tahoma"/>
            <family val="2"/>
          </rPr>
          <t xml:space="preserve">this line must equal Development Budget line 1
</t>
        </r>
      </text>
    </comment>
    <comment ref="F52" authorId="0" shapeId="0">
      <text>
        <r>
          <rPr>
            <sz val="8"/>
            <color indexed="81"/>
            <rFont val="Tahoma"/>
            <family val="2"/>
          </rPr>
          <t>this line must equal Development Budget line 2</t>
        </r>
      </text>
    </comment>
    <comment ref="G52" authorId="0" shapeId="0">
      <text>
        <r>
          <rPr>
            <sz val="8"/>
            <color indexed="81"/>
            <rFont val="Tahoma"/>
            <family val="2"/>
          </rPr>
          <t>this line must equal Development Budget line 2</t>
        </r>
      </text>
    </comment>
    <comment ref="F59" authorId="0" shapeId="0">
      <text>
        <r>
          <rPr>
            <sz val="8"/>
            <color indexed="81"/>
            <rFont val="Tahoma"/>
            <family val="2"/>
          </rPr>
          <t>this line must equal Development Budget Line 25</t>
        </r>
      </text>
    </comment>
    <comment ref="G59" authorId="0" shapeId="0">
      <text>
        <r>
          <rPr>
            <sz val="8"/>
            <color indexed="81"/>
            <rFont val="Tahoma"/>
            <family val="2"/>
          </rPr>
          <t>list all soft cost adjustments to basis on Part I Table A.</t>
        </r>
      </text>
    </comment>
    <comment ref="F60" authorId="0" shapeId="0">
      <text>
        <r>
          <rPr>
            <sz val="8"/>
            <color indexed="81"/>
            <rFont val="Tahoma"/>
            <family val="2"/>
          </rPr>
          <t>this line must equal Development Budget line 41</t>
        </r>
      </text>
    </comment>
    <comment ref="G60" authorId="0" shapeId="0">
      <text>
        <r>
          <rPr>
            <sz val="8"/>
            <color indexed="81"/>
            <rFont val="Tahoma"/>
            <family val="2"/>
          </rPr>
          <t xml:space="preserve">list all construction cost adjustments to basis on Part I Table B.
</t>
        </r>
      </text>
    </comment>
    <comment ref="F61" authorId="0" shapeId="0">
      <text>
        <r>
          <rPr>
            <sz val="8"/>
            <color indexed="81"/>
            <rFont val="Tahoma"/>
            <family val="2"/>
          </rPr>
          <t>this line must equal Development Budget line 41</t>
        </r>
      </text>
    </comment>
    <comment ref="G61" authorId="0" shapeId="0">
      <text>
        <r>
          <rPr>
            <sz val="8"/>
            <color indexed="81"/>
            <rFont val="Tahoma"/>
            <family val="2"/>
          </rPr>
          <t xml:space="preserve">list all construction cost adjustments to basis on Part I Table B.
</t>
        </r>
      </text>
    </comment>
    <comment ref="F62" authorId="0" shapeId="0">
      <text>
        <r>
          <rPr>
            <sz val="8"/>
            <color indexed="81"/>
            <rFont val="Tahoma"/>
            <family val="2"/>
          </rPr>
          <t>this line must equal Development Budget line 41</t>
        </r>
      </text>
    </comment>
    <comment ref="G62" authorId="0" shapeId="0">
      <text>
        <r>
          <rPr>
            <sz val="8"/>
            <color indexed="81"/>
            <rFont val="Tahoma"/>
            <family val="2"/>
          </rPr>
          <t xml:space="preserve">list all construction cost adjustments to basis on Part I Table B.
</t>
        </r>
      </text>
    </comment>
    <comment ref="G63" authorId="0" shapeId="0">
      <text>
        <r>
          <rPr>
            <sz val="8"/>
            <color indexed="81"/>
            <rFont val="Tahoma"/>
            <family val="2"/>
          </rPr>
          <t xml:space="preserve">list all construction cost adjustments to basis on Part I Table B.
</t>
        </r>
      </text>
    </comment>
    <comment ref="G64" authorId="0" shapeId="0">
      <text>
        <r>
          <rPr>
            <sz val="8"/>
            <color indexed="81"/>
            <rFont val="Tahoma"/>
            <family val="2"/>
          </rPr>
          <t xml:space="preserve">list all construction cost adjustments to basis on Part I Table B.
</t>
        </r>
      </text>
    </comment>
  </commentList>
</comments>
</file>

<file path=xl/comments7.xml><?xml version="1.0" encoding="utf-8"?>
<comments xmlns="http://schemas.openxmlformats.org/spreadsheetml/2006/main">
  <authors>
    <author>Clonedev</author>
    <author>DHCR</author>
    <author>Flanagan, Richard (HCR)</author>
  </authors>
  <commentList>
    <comment ref="J12" authorId="0" shapeId="0">
      <text>
        <r>
          <rPr>
            <sz val="8"/>
            <color indexed="81"/>
            <rFont val="Tahoma"/>
            <family val="2"/>
          </rPr>
          <t>enter the dollar amount of the estimated interim interest during construction (only enter only if "Financing Type" = "Loan")</t>
        </r>
      </text>
    </comment>
    <comment ref="B16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17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18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19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20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21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22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23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24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25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33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34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35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36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37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38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39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40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41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42" authorId="0" shapeId="0">
      <text>
        <r>
          <rPr>
            <sz val="8"/>
            <color indexed="81"/>
            <rFont val="Tahoma"/>
            <family val="2"/>
          </rPr>
          <t>Fill in Source Code for ALL Sources in Tab "1.1 Residential"</t>
        </r>
      </text>
    </comment>
    <comment ref="B57" authorId="1" shapeId="0">
      <text>
        <r>
          <rPr>
            <sz val="9"/>
            <color indexed="81"/>
            <rFont val="Tahoma"/>
            <family val="2"/>
          </rPr>
          <t xml:space="preserve">This line should reflect the cost of on-site investigation of sub-surface conditions.
</t>
        </r>
      </text>
    </comment>
    <comment ref="B58" authorId="1" shapeId="0">
      <text>
        <r>
          <rPr>
            <sz val="9"/>
            <color indexed="81"/>
            <rFont val="Tahoma"/>
            <family val="2"/>
          </rPr>
          <t>Tests only on this line, including Asbestos and Lead Based Paint tests. Remediation should be listed on Line 41 Environmental Remediation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4" authorId="2" shapeId="0">
      <text>
        <r>
          <rPr>
            <sz val="9"/>
            <color indexed="81"/>
            <rFont val="Tahoma"/>
            <family val="2"/>
          </rPr>
          <t>Project Cost Not Recognized by DHCR: 
Enter Syndicator/Partnership Expenses not recognized by DHCR</t>
        </r>
      </text>
    </comment>
  </commentList>
</comments>
</file>

<file path=xl/sharedStrings.xml><?xml version="1.0" encoding="utf-8"?>
<sst xmlns="http://schemas.openxmlformats.org/spreadsheetml/2006/main" count="1658" uniqueCount="513">
  <si>
    <t>Land</t>
  </si>
  <si>
    <t>Structure(s)</t>
  </si>
  <si>
    <t>1.</t>
  </si>
  <si>
    <t>2.</t>
  </si>
  <si>
    <t>3.</t>
  </si>
  <si>
    <t>4.</t>
  </si>
  <si>
    <t>Appraisal(s)</t>
  </si>
  <si>
    <t>Survey</t>
  </si>
  <si>
    <t>Soil Borings</t>
  </si>
  <si>
    <t>Architecture/Engineering Fee</t>
  </si>
  <si>
    <t>Construction Manager Fee</t>
  </si>
  <si>
    <t>Legal Fees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</si>
  <si>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</si>
  <si>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</si>
  <si>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</si>
  <si>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</si>
  <si>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</si>
  <si>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</si>
  <si>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</si>
  <si>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</si>
  <si>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</si>
  <si>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</si>
  <si>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</si>
  <si>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</si>
  <si>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</si>
  <si>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</si>
  <si>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</si>
  <si>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Cost Certification Audit</t>
  </si>
  <si>
    <t>Insurance(s)</t>
  </si>
  <si>
    <t>Closing Costs</t>
  </si>
  <si>
    <t>Relocation Expenses</t>
  </si>
  <si>
    <t>20.</t>
  </si>
  <si>
    <t>21.</t>
  </si>
  <si>
    <t>22.</t>
  </si>
  <si>
    <t>Taxes</t>
  </si>
  <si>
    <t>23.</t>
  </si>
  <si>
    <t>24.</t>
  </si>
  <si>
    <t>25.</t>
  </si>
  <si>
    <t>26.</t>
  </si>
  <si>
    <t>27.</t>
  </si>
  <si>
    <t>28.</t>
  </si>
  <si>
    <t>Site Work</t>
  </si>
  <si>
    <t>Demolition</t>
  </si>
  <si>
    <t>29.</t>
  </si>
  <si>
    <t>30.</t>
  </si>
  <si>
    <t>31.</t>
  </si>
  <si>
    <t>32.</t>
  </si>
  <si>
    <t>33.</t>
  </si>
  <si>
    <t>34.</t>
  </si>
  <si>
    <t>35.</t>
  </si>
  <si>
    <t>40.</t>
  </si>
  <si>
    <t>36.</t>
  </si>
  <si>
    <t>37.</t>
  </si>
  <si>
    <t>38.</t>
  </si>
  <si>
    <t>39.</t>
  </si>
  <si>
    <t>41.</t>
  </si>
  <si>
    <t>42.</t>
  </si>
  <si>
    <t>43.</t>
  </si>
  <si>
    <t>44.</t>
  </si>
  <si>
    <t>45.</t>
  </si>
  <si>
    <t>46.</t>
  </si>
  <si>
    <t>47.</t>
  </si>
  <si>
    <t>48.</t>
  </si>
  <si>
    <t>Residential</t>
  </si>
  <si>
    <t>Performance Bond Premium</t>
  </si>
  <si>
    <t>General Requirements</t>
  </si>
  <si>
    <t>Builder's Overhead</t>
  </si>
  <si>
    <t>Title and Recording Fees</t>
  </si>
  <si>
    <t>Market Study</t>
  </si>
  <si>
    <t>C.  Development Budget</t>
  </si>
  <si>
    <t>B. Funding Sources</t>
  </si>
  <si>
    <t>Project Name:</t>
  </si>
  <si>
    <t>a. ACQUISITION</t>
  </si>
  <si>
    <t>General Contractor's Insurance</t>
  </si>
  <si>
    <t>LIHC/SLIHC Developer's Fee</t>
  </si>
  <si>
    <t>Reserve for Adapting Units</t>
  </si>
  <si>
    <t>49.</t>
  </si>
  <si>
    <t>50.</t>
  </si>
  <si>
    <t>51.</t>
  </si>
  <si>
    <t>52.</t>
  </si>
  <si>
    <t>53.</t>
  </si>
  <si>
    <t>54.</t>
  </si>
  <si>
    <t>b. SOFT COSTS</t>
  </si>
  <si>
    <t>c. CONSTRUCTION</t>
  </si>
  <si>
    <r>
      <t>d. WORKING CAPITAL</t>
    </r>
    <r>
      <rPr>
        <b/>
        <sz val="8"/>
        <rFont val="Times New Roman"/>
        <family val="1"/>
      </rPr>
      <t/>
    </r>
  </si>
  <si>
    <t>e. PROJECT RESERVES</t>
  </si>
  <si>
    <t>Builder's Profit</t>
  </si>
  <si>
    <t>Off Site Work</t>
  </si>
  <si>
    <t>Source Code</t>
  </si>
  <si>
    <t>Fill out this exhibit if your project contains</t>
  </si>
  <si>
    <t>A.</t>
  </si>
  <si>
    <t>Davis-Bacon Building Wage Rate</t>
  </si>
  <si>
    <t>Davis-Bacon Residential Wage Rate</t>
  </si>
  <si>
    <t>B.</t>
  </si>
  <si>
    <t>1. Construction Financing Sources</t>
  </si>
  <si>
    <t>C.</t>
  </si>
  <si>
    <t>D.</t>
  </si>
  <si>
    <t>E.</t>
  </si>
  <si>
    <t>F1.</t>
  </si>
  <si>
    <t>F2.</t>
  </si>
  <si>
    <t>G.</t>
  </si>
  <si>
    <t>H.</t>
  </si>
  <si>
    <t>Source Name</t>
  </si>
  <si>
    <t>Amount of Funds</t>
  </si>
  <si>
    <t>Estimated Interim Interest</t>
  </si>
  <si>
    <t>Lien Position</t>
  </si>
  <si>
    <t>2. Permanent Financing Sources</t>
  </si>
  <si>
    <t>A. Construction Cost Basis</t>
  </si>
  <si>
    <t>yesno</t>
  </si>
  <si>
    <t>Yes</t>
  </si>
  <si>
    <t>No</t>
  </si>
  <si>
    <t>HOUSE NY</t>
  </si>
  <si>
    <t>NYS HOME Program</t>
  </si>
  <si>
    <t>Rural Area Revitalization Program</t>
  </si>
  <si>
    <t>HUD 202</t>
  </si>
  <si>
    <t>HUD HOPE VI</t>
  </si>
  <si>
    <t>Exhibit 3 Development Budget</t>
  </si>
  <si>
    <t>Date:</t>
  </si>
  <si>
    <t>Xcheck</t>
  </si>
  <si>
    <t>xxx</t>
  </si>
  <si>
    <t>Environmental Remediation</t>
  </si>
  <si>
    <t>Loan</t>
  </si>
  <si>
    <t>fintype</t>
  </si>
  <si>
    <t>Grant</t>
  </si>
  <si>
    <t>Other</t>
  </si>
  <si>
    <t>Equity - 421A Certificates</t>
  </si>
  <si>
    <t>Deferred Capitalized Reserves/Working Capital</t>
  </si>
  <si>
    <t>Down Payments (Condos/Cooperatives)</t>
  </si>
  <si>
    <t>Federal Home Loan Bank AHP</t>
  </si>
  <si>
    <t>1. Is total construction cost based upon a guaranteed price contract? (Yes/No)</t>
  </si>
  <si>
    <t>2. Select the wage rate that the total construction cost figure was based on:</t>
  </si>
  <si>
    <t>see detail sheets</t>
  </si>
  <si>
    <t>"</t>
  </si>
  <si>
    <t>F.</t>
  </si>
  <si>
    <t>Urban Initiatives Program</t>
  </si>
  <si>
    <t>sourcenames</t>
  </si>
  <si>
    <t>sourcecodes</t>
  </si>
  <si>
    <t>$ Amount</t>
  </si>
  <si>
    <t>Total</t>
  </si>
  <si>
    <t xml:space="preserve">Complete the Tables below if you entered amounts in: </t>
  </si>
  <si>
    <t>Regulatory Term (years)</t>
  </si>
  <si>
    <r>
      <t xml:space="preserve">Complete this worksheet to show how the qualified basis of the building is derived from actual </t>
    </r>
    <r>
      <rPr>
        <u/>
        <sz val="10"/>
        <rFont val="Times New Roman"/>
        <family val="1"/>
      </rPr>
      <t>residential</t>
    </r>
    <r>
      <rPr>
        <sz val="10"/>
        <rFont val="Times New Roman"/>
        <family val="1"/>
      </rPr>
      <t xml:space="preserve"> expenditures</t>
    </r>
  </si>
  <si>
    <t>Applicant Name:</t>
  </si>
  <si>
    <t>Eligible Basis by Credit Rate Type</t>
  </si>
  <si>
    <t>Actual</t>
  </si>
  <si>
    <t>Lower Rate</t>
  </si>
  <si>
    <t>Higher Rate</t>
  </si>
  <si>
    <t>Project Costs and Adjustments</t>
  </si>
  <si>
    <t>Cost</t>
  </si>
  <si>
    <t>(30% PV)</t>
  </si>
  <si>
    <t>(70% PV)</t>
  </si>
  <si>
    <t>[A]</t>
  </si>
  <si>
    <t>[B]</t>
  </si>
  <si>
    <t>[C]</t>
  </si>
  <si>
    <t>[D]</t>
  </si>
  <si>
    <t>[E]</t>
  </si>
  <si>
    <t>Acquisition - Actual Costs, Adjustments &amp; Eligible Basis</t>
  </si>
  <si>
    <t xml:space="preserve">1. Cost of Land Only </t>
  </si>
  <si>
    <t>Reductions to Eligible Basis for Acquisition of Buildings</t>
  </si>
  <si>
    <t xml:space="preserve">3. Grants </t>
  </si>
  <si>
    <t xml:space="preserve">4. Amount of Non-Qualified and Non-Recourse Financing </t>
  </si>
  <si>
    <t xml:space="preserve">5. Amount of Subsidized Federal Assistance (optional) </t>
  </si>
  <si>
    <t>6. Total Building Acquisition Actual Costs, Adjustments and Eligible Basis</t>
  </si>
  <si>
    <t>confirm calculations below</t>
  </si>
  <si>
    <t>Construction Improvements-Actual Costs, Adjustments &amp; Eligible Basis</t>
  </si>
  <si>
    <t>override calculations if necessary</t>
  </si>
  <si>
    <t>soft cost including LIHC Fees</t>
  </si>
  <si>
    <t>construction + project contingency</t>
  </si>
  <si>
    <t>max is</t>
  </si>
  <si>
    <t>total construction/rehab improvements</t>
  </si>
  <si>
    <t>Reductions to Eligible Basis of Construction/Rehabilitation                         Improvements Prior to High Cost Increase</t>
  </si>
  <si>
    <t xml:space="preserve">12. Grants </t>
  </si>
  <si>
    <t xml:space="preserve">13. Amount of Non-Qualified Non-recourse Financing </t>
  </si>
  <si>
    <t xml:space="preserve">14. Amount of Subsidized Federal Assistance (optional) </t>
  </si>
  <si>
    <t xml:space="preserve">15. Non-Qualifying Excess Expense or Higher Quality Units </t>
  </si>
  <si>
    <t xml:space="preserve">16. Reduction for Historic Tax Credits (residential portion only) </t>
  </si>
  <si>
    <t>checksum</t>
  </si>
  <si>
    <t>19. Adjusted Eligible Basis of Construction/Rehabilitation Improvements</t>
  </si>
  <si>
    <t xml:space="preserve">20. Total Eligible Basis of Acquisition and Construction/Rehab Improvements </t>
  </si>
  <si>
    <t>Determination of Qualified Basis</t>
  </si>
  <si>
    <t xml:space="preserve">22. Qualified Basis by Credit Rate (line 20 x line 21) </t>
  </si>
  <si>
    <t xml:space="preserve">23. Credit Rate (enter Applicable Federal Percentage) </t>
  </si>
  <si>
    <t>AFP Date Used:</t>
  </si>
  <si>
    <t xml:space="preserve">Total = </t>
  </si>
  <si>
    <t>Project Contingency</t>
  </si>
  <si>
    <t>paste into cell H17 (column D line 7)</t>
  </si>
  <si>
    <t>copy section below (N17:N43)</t>
  </si>
  <si>
    <r>
      <t xml:space="preserve">use new column cells below to calculate other </t>
    </r>
    <r>
      <rPr>
        <i/>
        <sz val="10"/>
        <color indexed="9"/>
        <rFont val="Times New Roman"/>
        <family val="1"/>
      </rPr>
      <t>rehab</t>
    </r>
    <r>
      <rPr>
        <sz val="10"/>
        <color indexed="9"/>
        <rFont val="Times New Roman"/>
        <family val="1"/>
      </rPr>
      <t xml:space="preserve"> credit amounts</t>
    </r>
  </si>
  <si>
    <t>State Low Income Housing Credit (SLIHC)</t>
  </si>
  <si>
    <t>9% LIHC Program (LIHC)</t>
  </si>
  <si>
    <t>wagerate</t>
  </si>
  <si>
    <t>As-of-Right 4%</t>
  </si>
  <si>
    <t>credittype</t>
  </si>
  <si>
    <t>3. Tax Credit Program Funding Request Amount:</t>
  </si>
  <si>
    <t>Credit Allocation Fee</t>
  </si>
  <si>
    <t>Credit Application Fee</t>
  </si>
  <si>
    <t>sum basis</t>
  </si>
  <si>
    <t>HDF</t>
  </si>
  <si>
    <t>HTF</t>
  </si>
  <si>
    <t>HOME</t>
  </si>
  <si>
    <t>NYMS</t>
  </si>
  <si>
    <t>RARP</t>
  </si>
  <si>
    <t>UI</t>
  </si>
  <si>
    <t>2001</t>
  </si>
  <si>
    <t>2050</t>
  </si>
  <si>
    <t>2101</t>
  </si>
  <si>
    <t>2103</t>
  </si>
  <si>
    <t>2104</t>
  </si>
  <si>
    <t>2250</t>
  </si>
  <si>
    <t>2401</t>
  </si>
  <si>
    <t>2404</t>
  </si>
  <si>
    <t>2403</t>
  </si>
  <si>
    <t>3101</t>
  </si>
  <si>
    <t>3201</t>
  </si>
  <si>
    <t>3301</t>
  </si>
  <si>
    <t>3302</t>
  </si>
  <si>
    <t>3401</t>
  </si>
  <si>
    <t>3501</t>
  </si>
  <si>
    <t>5006</t>
  </si>
  <si>
    <t>5010</t>
  </si>
  <si>
    <t>5200</t>
  </si>
  <si>
    <t>5300</t>
  </si>
  <si>
    <t>MIF</t>
  </si>
  <si>
    <t>4002</t>
  </si>
  <si>
    <t>4003</t>
  </si>
  <si>
    <t>4005</t>
  </si>
  <si>
    <t>Adjustments to</t>
  </si>
  <si>
    <t>Eligible Basis</t>
  </si>
  <si>
    <t>17. Total Construction/Rehabilitation Improvements Actual Costs, Adjustments &amp; Eligible Basis Prior to High Cost Increase</t>
  </si>
  <si>
    <r>
      <t xml:space="preserve">18a. Increase in Eligible Basis of Construction/Rehabilitation for High Cost </t>
    </r>
    <r>
      <rPr>
        <sz val="8"/>
        <rFont val="Times New Roman"/>
        <family val="1"/>
      </rPr>
      <t xml:space="preserve">(30% boost only if located in Qualified Census Tract or Difficult Development Area) </t>
    </r>
  </si>
  <si>
    <t xml:space="preserve">18b. Increase in Eligible Basis for High Cost (line 17 x %) </t>
  </si>
  <si>
    <t>21. Applicable Fraction (based on lesser of square footage or units)</t>
  </si>
  <si>
    <t>boost</t>
  </si>
  <si>
    <t>Initial Operating Deficit</t>
  </si>
  <si>
    <t>B.  Residential Financial Sources</t>
  </si>
  <si>
    <t>B.  Commercial Financial Sources</t>
  </si>
  <si>
    <t>B.  Civic Financial Sources</t>
  </si>
  <si>
    <t>B.  Summary Financial Sources</t>
  </si>
  <si>
    <t>FHA Insured Mortgage Loan</t>
  </si>
  <si>
    <t>County Government</t>
  </si>
  <si>
    <t>NYC HDC Program</t>
  </si>
  <si>
    <t>SONYMA Insured Mortgage Loan</t>
  </si>
  <si>
    <t>Deferred Developer Fees</t>
  </si>
  <si>
    <t>Lending Institution</t>
  </si>
  <si>
    <t>Private Subsidy</t>
  </si>
  <si>
    <t>Non-Profit Lender</t>
  </si>
  <si>
    <t xml:space="preserve"> </t>
  </si>
  <si>
    <t>Description</t>
  </si>
  <si>
    <t>page 2</t>
  </si>
  <si>
    <t>page 1</t>
  </si>
  <si>
    <t>page 3</t>
  </si>
  <si>
    <t>Printing Instructions</t>
  </si>
  <si>
    <t>File/Page Setup/Page/Orientation should be "Landscape"</t>
  </si>
  <si>
    <t>File/Page Setup/Margins should be:</t>
  </si>
  <si>
    <t>Top</t>
  </si>
  <si>
    <t>Bottom</t>
  </si>
  <si>
    <t>Left</t>
  </si>
  <si>
    <t>Right</t>
  </si>
  <si>
    <t>Acquisition Total</t>
  </si>
  <si>
    <t>A.  Costs</t>
  </si>
  <si>
    <t>File/Print/Print range/All</t>
  </si>
  <si>
    <t>print this budget only if you have more than one type of construction in this project (e.g., residential and commercial)</t>
  </si>
  <si>
    <t>print this page only if you have entered data on this page</t>
  </si>
  <si>
    <t>SHARS #</t>
  </si>
  <si>
    <t>5011</t>
  </si>
  <si>
    <t>HFA Bond Financing</t>
  </si>
  <si>
    <t>Permanent Housing for the Homeless</t>
  </si>
  <si>
    <t>SHARS # (if assigned)</t>
  </si>
  <si>
    <r>
      <t>Total: Land + Structures</t>
    </r>
    <r>
      <rPr>
        <sz val="9"/>
        <rFont val="Times New Roman"/>
        <family val="1"/>
      </rPr>
      <t xml:space="preserve"> (lines 1+2)</t>
    </r>
  </si>
  <si>
    <r>
      <t xml:space="preserve">Printing Instructions for </t>
    </r>
    <r>
      <rPr>
        <sz val="9"/>
        <color indexed="10"/>
        <rFont val="Times New Roman"/>
        <family val="1"/>
      </rPr>
      <t>Ten (10) or fewer</t>
    </r>
    <r>
      <rPr>
        <sz val="9"/>
        <rFont val="Times New Roman"/>
        <family val="1"/>
      </rPr>
      <t xml:space="preserve"> Funding Sources</t>
    </r>
  </si>
  <si>
    <t>Equity</t>
  </si>
  <si>
    <r>
      <t>RESIDENTIAL Financial Sources</t>
    </r>
    <r>
      <rPr>
        <sz val="12"/>
        <rFont val="Times New Roman"/>
        <family val="1"/>
      </rPr>
      <t xml:space="preserve"> (tab 1.1 Residential)</t>
    </r>
  </si>
  <si>
    <t>B.  Community Service Facility Budget (continued)</t>
  </si>
  <si>
    <t>Enter County Government Name</t>
  </si>
  <si>
    <t>1.1 Residential</t>
  </si>
  <si>
    <t>2.2 Comm Detail</t>
  </si>
  <si>
    <t>2.1 Comm</t>
  </si>
  <si>
    <t>3.1 Civic</t>
  </si>
  <si>
    <t>4.1 CSF</t>
  </si>
  <si>
    <t>5.1 Summary</t>
  </si>
  <si>
    <t>1.2 Res Detail</t>
  </si>
  <si>
    <t>3.2 Civic Detail</t>
  </si>
  <si>
    <t>4.2 CSF Detail</t>
  </si>
  <si>
    <t>10. Developer's Fees</t>
  </si>
  <si>
    <t xml:space="preserve">  9. Project Contingency</t>
  </si>
  <si>
    <t>File/Print/Print range/Pages From: 1 To: 3</t>
  </si>
  <si>
    <r>
      <t>TOTAL</t>
    </r>
    <r>
      <rPr>
        <sz val="10"/>
        <rFont val="Times New Roman"/>
        <family val="1"/>
      </rPr>
      <t xml:space="preserve"> (includes page 4 data if entered)</t>
    </r>
  </si>
  <si>
    <t>File/Print/Print range/Pages From: 1 to: 3</t>
  </si>
  <si>
    <r>
      <t>COMMERCIAL Financial Sources</t>
    </r>
    <r>
      <rPr>
        <sz val="12"/>
        <rFont val="Times New Roman"/>
        <family val="1"/>
      </rPr>
      <t xml:space="preserve"> (tab 2.1 Comm)</t>
    </r>
  </si>
  <si>
    <r>
      <t>CIVIC Financial Sources</t>
    </r>
    <r>
      <rPr>
        <sz val="10"/>
        <rFont val="Times New Roman"/>
        <family val="1"/>
      </rPr>
      <t xml:space="preserve"> (tab 3.1 Civic)</t>
    </r>
  </si>
  <si>
    <r>
      <t>COMMUNITY SERVICE FACILITY Budget</t>
    </r>
    <r>
      <rPr>
        <sz val="10"/>
        <rFont val="Times New Roman"/>
        <family val="1"/>
      </rPr>
      <t xml:space="preserve"> (tab 4.1 CSF)</t>
    </r>
  </si>
  <si>
    <r>
      <t>SUMMARY Financial Sources</t>
    </r>
    <r>
      <rPr>
        <sz val="10"/>
        <rFont val="Times New Roman"/>
        <family val="1"/>
      </rPr>
      <t xml:space="preserve"> (tab 5.1 Summary)</t>
    </r>
  </si>
  <si>
    <t>1.3 Qualified Basis</t>
  </si>
  <si>
    <t>4.3 CSF Qual Basis</t>
  </si>
  <si>
    <t>2. Structure(s)</t>
  </si>
  <si>
    <t>12. Reserves</t>
  </si>
  <si>
    <t>adjustments</t>
  </si>
  <si>
    <t>costs</t>
  </si>
  <si>
    <t>13. Other (specify):</t>
  </si>
  <si>
    <t>Total Residential Project Cost</t>
  </si>
  <si>
    <t>Acquisition</t>
  </si>
  <si>
    <t>Rehab</t>
  </si>
  <si>
    <t>Assist Type</t>
  </si>
  <si>
    <t>Financing Term (months)</t>
  </si>
  <si>
    <t>Interest Rate %</t>
  </si>
  <si>
    <t>Exhibit 3 Development Budget - Residential Detail</t>
  </si>
  <si>
    <t>Line 24 (Other Soft Costs - enter details in Table A)</t>
  </si>
  <si>
    <t>Line 30 (Other Construction Costs - enter details in Table B)</t>
  </si>
  <si>
    <t>Line 47 (Purchase of Maintenance &amp; Other Equipment - enter details in Table C)</t>
  </si>
  <si>
    <t>Line 48 (Other Working Capital - enter details in Table C)</t>
  </si>
  <si>
    <t>Exhibit 3 Development Budget - Commercial Detail</t>
  </si>
  <si>
    <t>Exhibit 3 Development Budget - Civic Detail</t>
  </si>
  <si>
    <t>Exhibit 3 Development Budget - CSF Detail</t>
  </si>
  <si>
    <t>Ineligible Basis</t>
  </si>
  <si>
    <t xml:space="preserve">Interim Interest </t>
  </si>
  <si>
    <r>
      <t xml:space="preserve">Total Acquisition </t>
    </r>
    <r>
      <rPr>
        <sz val="8"/>
        <rFont val="Times New Roman"/>
        <family val="1"/>
      </rPr>
      <t>(lines 1+2)</t>
    </r>
  </si>
  <si>
    <t>Supplement Mgmt Fee/Marketing</t>
  </si>
  <si>
    <t>Exhibit 3 Determination of Qualified Basis - Residential - LIHC</t>
  </si>
  <si>
    <r>
      <t xml:space="preserve">Exhibit 3 Determination of Qualified Basis - Residential - </t>
    </r>
    <r>
      <rPr>
        <b/>
        <u/>
        <sz val="12"/>
        <color indexed="10"/>
        <rFont val="Times New Roman"/>
        <family val="1"/>
      </rPr>
      <t>SLIHC</t>
    </r>
  </si>
  <si>
    <t xml:space="preserve">  7. Soft Costs</t>
  </si>
  <si>
    <t xml:space="preserve">  8. Construction</t>
  </si>
  <si>
    <t>11.Working Capital</t>
  </si>
  <si>
    <t>24. Maximum LIHC Credit Allocation based on Qualified Basis</t>
  </si>
  <si>
    <t>Enter Lending Institution Name</t>
  </si>
  <si>
    <t>Enter Private Subsidy Name</t>
  </si>
  <si>
    <t>Enter Non-Profit Lender Name</t>
  </si>
  <si>
    <t>Enter USDA 538 Lender Name</t>
  </si>
  <si>
    <t>Enter NYC HPD Program Name</t>
  </si>
  <si>
    <t>Enter NYC HDC Program Name</t>
  </si>
  <si>
    <t>Enter SONYMA Lender Name</t>
  </si>
  <si>
    <t>Enter Local Government Name</t>
  </si>
  <si>
    <t>Enter IDA Name</t>
  </si>
  <si>
    <t>Enter FHA Lender Name</t>
  </si>
  <si>
    <t>ALL PROJECT FUNDING SOURCES MUST BE LISTED ON THIS PAGE</t>
  </si>
  <si>
    <t>TOTAL</t>
  </si>
  <si>
    <t>C.  TOTAL</t>
  </si>
  <si>
    <t>C. Total</t>
  </si>
  <si>
    <r>
      <t xml:space="preserve">24. Maximum </t>
    </r>
    <r>
      <rPr>
        <b/>
        <sz val="10"/>
        <color indexed="10"/>
        <rFont val="Times New Roman"/>
        <family val="1"/>
      </rPr>
      <t>SLIHC</t>
    </r>
    <r>
      <rPr>
        <b/>
        <sz val="10"/>
        <rFont val="Times New Roman"/>
        <family val="1"/>
      </rPr>
      <t xml:space="preserve"> Credit Allocation based on Qualified Basis</t>
    </r>
  </si>
  <si>
    <t>Data is from Exhibit 3 Residential Development Costs lines 1, 2, 25, 41, 42, 43, 106 and 111</t>
  </si>
  <si>
    <t>The data in Columns B (Actual Cost) and C (Adjustments to Eligible Basis) correspond to the data entered on Exhibit 3 Residential Development Costs</t>
  </si>
  <si>
    <t/>
  </si>
  <si>
    <t>Other Construction (Tab 1.2)</t>
  </si>
  <si>
    <r>
      <t>Other Working Capital</t>
    </r>
    <r>
      <rPr>
        <sz val="7"/>
        <rFont val="Times New Roman"/>
        <family val="1"/>
      </rPr>
      <t xml:space="preserve"> (Tab 1.2)</t>
    </r>
  </si>
  <si>
    <r>
      <t>Maintenance/Equipment</t>
    </r>
    <r>
      <rPr>
        <sz val="7"/>
        <rFont val="Times New Roman"/>
        <family val="1"/>
      </rPr>
      <t xml:space="preserve"> (Tab 1.2)</t>
    </r>
  </si>
  <si>
    <t>Line 48 (Other Working Capital - enter details in Table D)</t>
  </si>
  <si>
    <t>Exhibit 3 Determination of Qualified Basis - CSF - LIHC</t>
  </si>
  <si>
    <r>
      <t xml:space="preserve">Exhibit 3 Determination of Qualified Basis - CSF - </t>
    </r>
    <r>
      <rPr>
        <b/>
        <u/>
        <sz val="12"/>
        <color indexed="10"/>
        <rFont val="Times New Roman"/>
        <family val="1"/>
      </rPr>
      <t>SLIHC</t>
    </r>
  </si>
  <si>
    <t>Awarded LIHC Credit Allocation/Maximum Rehab Credit</t>
  </si>
  <si>
    <t>Maximum Rehab Qualified Basis</t>
  </si>
  <si>
    <t>Reductions to Eligible Basis of Rehab Improvements Prior to High Cost Increase</t>
  </si>
  <si>
    <t>Awarded SLIHC Credit Allocation/Maximum Rehab Credit</t>
  </si>
  <si>
    <t>see source budgets</t>
  </si>
  <si>
    <t>D. Ineligible Basis</t>
  </si>
  <si>
    <t>E.     Eligible Basis</t>
  </si>
  <si>
    <t>E.      Eligible Basis</t>
  </si>
  <si>
    <t>Public Housing Modernization Program</t>
  </si>
  <si>
    <t>HWF</t>
  </si>
  <si>
    <t>5600</t>
  </si>
  <si>
    <t>5503</t>
  </si>
  <si>
    <t>4010</t>
  </si>
  <si>
    <t>CIF</t>
  </si>
  <si>
    <t>Community Investment Fund</t>
  </si>
  <si>
    <t>DHCR Office of Community Renewal</t>
  </si>
  <si>
    <t>Capitalized Operating Reserve</t>
  </si>
  <si>
    <t>Capitalized Replacement Reserve</t>
  </si>
  <si>
    <t>9% Low Income Housing Credit (LIHC)</t>
  </si>
  <si>
    <r>
      <t xml:space="preserve">3. Tax Credit Funding Request </t>
    </r>
    <r>
      <rPr>
        <sz val="10"/>
        <color rgb="FFC00000"/>
        <rFont val="Times New Roman"/>
        <family val="1"/>
      </rPr>
      <t>Amount:</t>
    </r>
  </si>
  <si>
    <t>Other Project Reserves</t>
  </si>
  <si>
    <t>DHCR/HTFC Funding Sources</t>
  </si>
  <si>
    <t>IDDP</t>
  </si>
  <si>
    <t>DHCR Office of Community Renewal (small cities)</t>
  </si>
  <si>
    <t>Federal Program - Other</t>
  </si>
  <si>
    <t>Local Government Funding Sources</t>
  </si>
  <si>
    <t>Industrial Development Agency (IDA)</t>
  </si>
  <si>
    <t>Public Housing Authority (PHA)</t>
  </si>
  <si>
    <t>HFA Low-Interest Second Mortgage</t>
  </si>
  <si>
    <t>State Program - Other</t>
  </si>
  <si>
    <t>Private Funding Sources</t>
  </si>
  <si>
    <t>4011</t>
  </si>
  <si>
    <t xml:space="preserve">Enter HPD or DANC Equity </t>
  </si>
  <si>
    <t>Equity - HPD or DANC Tax Credit</t>
  </si>
  <si>
    <t>HTFC Public Housing Modernization Program</t>
  </si>
  <si>
    <t>Infrastructure Development Demo Program (IDDP)</t>
  </si>
  <si>
    <t>Enter Other Federal Program Name</t>
  </si>
  <si>
    <t>HSNY</t>
  </si>
  <si>
    <t>Homes for Working Families</t>
  </si>
  <si>
    <t>Housing Trust Fund</t>
  </si>
  <si>
    <t>11a.Working Capital</t>
  </si>
  <si>
    <t>11b. Reserves</t>
  </si>
  <si>
    <t>11c. Other (specify):</t>
  </si>
  <si>
    <t>LIHC Pay-in</t>
  </si>
  <si>
    <t>SLIHC Pay-in</t>
  </si>
  <si>
    <t>MRT</t>
  </si>
  <si>
    <t>Medicaid Redesign Team</t>
  </si>
  <si>
    <t>Medicaid Redesign Team Housing Capital Program</t>
  </si>
  <si>
    <t>Mitchell-Lama Projects Program</t>
  </si>
  <si>
    <t>LIHC Equity - HCR LIHC Tax Credit</t>
  </si>
  <si>
    <t>Enter Non-HCR Tax Credit Equity</t>
  </si>
  <si>
    <t>Equity - Enter Other Equity</t>
  </si>
  <si>
    <t>OCR</t>
  </si>
  <si>
    <t>PHMD</t>
  </si>
  <si>
    <t>Mit-Lama</t>
  </si>
  <si>
    <t>Federal Government Funding Source</t>
  </si>
  <si>
    <t>Non-HCR State Gov Funding Source</t>
  </si>
  <si>
    <t>Environmental Testing</t>
  </si>
  <si>
    <t>Other DHCR/HCR Fees</t>
  </si>
  <si>
    <t>Other Soft Costs (Tab 1.2)</t>
  </si>
  <si>
    <t>Commercial/Civic</t>
  </si>
  <si>
    <t>Community Service Facility</t>
  </si>
  <si>
    <t>Developer's Allowance</t>
  </si>
  <si>
    <t>SHOP</t>
  </si>
  <si>
    <t>Supportive Housing Opportunities</t>
  </si>
  <si>
    <t>Total Soft Costs                                       (sum lines 4 through 23)</t>
  </si>
  <si>
    <r>
      <t>Subtotal Site Prep</t>
    </r>
    <r>
      <rPr>
        <sz val="8"/>
        <rFont val="Times New Roman"/>
        <family val="1"/>
      </rPr>
      <t xml:space="preserve"> (25-29)</t>
    </r>
  </si>
  <si>
    <r>
      <t>Subtotal-Contractor's Cost</t>
    </r>
    <r>
      <rPr>
        <sz val="7"/>
        <rFont val="Times New Roman"/>
        <family val="1"/>
      </rPr>
      <t xml:space="preserve"> (sum of lines 30-35)</t>
    </r>
  </si>
  <si>
    <t>Total - Construction Cost                                 (sum of lines 36 thru 39)</t>
  </si>
  <si>
    <r>
      <rPr>
        <b/>
        <sz val="10"/>
        <rFont val="Times New Roman"/>
        <family val="1"/>
      </rPr>
      <t>Total - Development Cost</t>
    </r>
    <r>
      <rPr>
        <sz val="8"/>
        <rFont val="Times New Roman"/>
        <family val="1"/>
      </rPr>
      <t xml:space="preserve"> (sum of 3, 24, 40, 41 and 42)</t>
    </r>
  </si>
  <si>
    <r>
      <t xml:space="preserve">Total - Reserves                 </t>
    </r>
    <r>
      <rPr>
        <sz val="8"/>
        <rFont val="Times New Roman"/>
        <family val="1"/>
      </rPr>
      <t xml:space="preserve"> (sum of lines 49-52)</t>
    </r>
  </si>
  <si>
    <t>Total Project Cost                                   (sum of lines 43, 48 and 53)</t>
  </si>
  <si>
    <t>A.  Line 23 Other Soft Costs - Description of Costs</t>
  </si>
  <si>
    <t>B.  Line 29 Other Construction Costs - Description of Costs</t>
  </si>
  <si>
    <t>D.  Line 47 Other Working Capital - Description of Costs</t>
  </si>
  <si>
    <t>C.  Line 46 Maintenance &amp; Other Equipment - Description of Costs</t>
  </si>
  <si>
    <t>Line 23 (Other Soft Costs - enter details in Table A)</t>
  </si>
  <si>
    <t>Line 29 (Other Construction Costs - enter details in Table B)</t>
  </si>
  <si>
    <t>Line 46 (Purchase of Maintenance &amp; Other Equipment - enter details in Table C)</t>
  </si>
  <si>
    <t>Line 47 (Other Working Capital - enter details in Table D)</t>
  </si>
  <si>
    <r>
      <rPr>
        <b/>
        <sz val="10"/>
        <rFont val="Times New Roman"/>
        <family val="1"/>
      </rPr>
      <t xml:space="preserve">Total Soft Costs </t>
    </r>
    <r>
      <rPr>
        <b/>
        <sz val="9"/>
        <rFont val="Times New Roman"/>
        <family val="1"/>
      </rPr>
      <t xml:space="preserve">                                      (sum lines 4 through 23)</t>
    </r>
  </si>
  <si>
    <r>
      <t xml:space="preserve">Total-Working Capital                               </t>
    </r>
    <r>
      <rPr>
        <sz val="8"/>
        <rFont val="Times New Roman"/>
        <family val="1"/>
      </rPr>
      <t xml:space="preserve"> (sum of lines 44-47)</t>
    </r>
  </si>
  <si>
    <r>
      <t xml:space="preserve">Total - Reserves                                      </t>
    </r>
    <r>
      <rPr>
        <sz val="8"/>
        <rFont val="Times New Roman"/>
        <family val="1"/>
      </rPr>
      <t xml:space="preserve"> (sum of lines 49-52)</t>
    </r>
  </si>
  <si>
    <t>A. Line 23 Other Soft Costs - Description of Costs</t>
  </si>
  <si>
    <t>B. Line 29 Other Construction Costs - Description of Costs</t>
  </si>
  <si>
    <t>C. Lines  46 &amp; 47 Maintenance &amp; Other Equipment/Other Working Capital - Description of Costs</t>
  </si>
  <si>
    <r>
      <t xml:space="preserve">Total-Working Capital                       </t>
    </r>
    <r>
      <rPr>
        <sz val="8"/>
        <rFont val="Times New Roman"/>
        <family val="1"/>
      </rPr>
      <t xml:space="preserve"> (sum of lines 44-47)</t>
    </r>
  </si>
  <si>
    <r>
      <t xml:space="preserve">Total - Reserves                                             </t>
    </r>
    <r>
      <rPr>
        <sz val="8"/>
        <rFont val="Times New Roman"/>
        <family val="1"/>
      </rPr>
      <t xml:space="preserve"> (sum of lines 49-52)</t>
    </r>
  </si>
  <si>
    <r>
      <rPr>
        <b/>
        <sz val="10"/>
        <rFont val="Times New Roman"/>
        <family val="1"/>
      </rPr>
      <t xml:space="preserve">Total - Development Cost                    </t>
    </r>
    <r>
      <rPr>
        <sz val="8"/>
        <rFont val="Times New Roman"/>
        <family val="1"/>
      </rPr>
      <t xml:space="preserve"> (sum of 3, 24, 40, 41 and 42)</t>
    </r>
  </si>
  <si>
    <r>
      <t xml:space="preserve">Subtotal-Contractor's Cost                    </t>
    </r>
    <r>
      <rPr>
        <sz val="7"/>
        <rFont val="Times New Roman"/>
        <family val="1"/>
      </rPr>
      <t xml:space="preserve"> (sum of lines 30-35)</t>
    </r>
  </si>
  <si>
    <r>
      <t xml:space="preserve">Total-Working Capital        </t>
    </r>
    <r>
      <rPr>
        <sz val="8"/>
        <rFont val="Times New Roman"/>
        <family val="1"/>
      </rPr>
      <t xml:space="preserve"> (sum of lines 44-47)</t>
    </r>
  </si>
  <si>
    <r>
      <t xml:space="preserve">Subtotal-Contractor's Cost                  </t>
    </r>
    <r>
      <rPr>
        <sz val="7"/>
        <rFont val="Times New Roman"/>
        <family val="1"/>
      </rPr>
      <t xml:space="preserve"> (sum of lines 30-35)</t>
    </r>
  </si>
  <si>
    <r>
      <rPr>
        <b/>
        <sz val="10"/>
        <rFont val="Times New Roman"/>
        <family val="1"/>
      </rPr>
      <t xml:space="preserve">Total - Development Cost                   </t>
    </r>
    <r>
      <rPr>
        <sz val="8"/>
        <rFont val="Times New Roman"/>
        <family val="1"/>
      </rPr>
      <t xml:space="preserve"> (sum of 3, 24, 40, 41 and 42)</t>
    </r>
  </si>
  <si>
    <r>
      <t xml:space="preserve">Total-Working Capital                           </t>
    </r>
    <r>
      <rPr>
        <sz val="8"/>
        <rFont val="Times New Roman"/>
        <family val="1"/>
      </rPr>
      <t xml:space="preserve"> (sum of lines 44-47)</t>
    </r>
  </si>
  <si>
    <r>
      <t xml:space="preserve">Total - Reserves                                    </t>
    </r>
    <r>
      <rPr>
        <sz val="8"/>
        <rFont val="Times New Roman"/>
        <family val="1"/>
      </rPr>
      <t xml:space="preserve"> (sum of lines 49-52)</t>
    </r>
  </si>
  <si>
    <t>(source codes listed at cell W1)</t>
  </si>
  <si>
    <t>Market Rate (not prescribed by law)</t>
  </si>
  <si>
    <t>Non-ROA DHCR/HTFC Program</t>
  </si>
  <si>
    <r>
      <t xml:space="preserve">NYS HOME </t>
    </r>
    <r>
      <rPr>
        <b/>
        <u/>
        <sz val="8"/>
        <rFont val="Arial"/>
        <family val="2"/>
      </rPr>
      <t>or</t>
    </r>
    <r>
      <rPr>
        <sz val="8"/>
        <rFont val="Arial"/>
        <family val="2"/>
      </rPr>
      <t xml:space="preserve"> Housing Trust Fund</t>
    </r>
  </si>
  <si>
    <t>NYS HOME or Housing Trust Fund</t>
  </si>
  <si>
    <t>Community Investment Fund Program (CIF)</t>
  </si>
  <si>
    <t>Housing Development Fund (HDF)</t>
  </si>
  <si>
    <t>Housing Trust Fund (HTF)</t>
  </si>
  <si>
    <t>Homes For Working Families (HWF)</t>
  </si>
  <si>
    <t>Middle Income Housing Program (MIHP)</t>
  </si>
  <si>
    <t>MPP</t>
  </si>
  <si>
    <t>Multifamily Preservation Program (MPP)</t>
  </si>
  <si>
    <t>NY Main Street Program</t>
  </si>
  <si>
    <t>New York Main St. Program (NYMS)</t>
  </si>
  <si>
    <t>PHP</t>
  </si>
  <si>
    <t>Public Housing Preservation (PHP)</t>
  </si>
  <si>
    <t>Supportive Housing Opportunity Program (SHOP)</t>
  </si>
  <si>
    <t>2000</t>
  </si>
  <si>
    <t>HUD CDBG Entitlement Community</t>
  </si>
  <si>
    <t>HUD CDBG - Entitlement Community</t>
  </si>
  <si>
    <t>Enter HUD-HOME PJ Name</t>
  </si>
  <si>
    <t>HUD  HOME Participating Jurisdiction</t>
  </si>
  <si>
    <t>HUD McKinney</t>
  </si>
  <si>
    <t>HUD  McKinney</t>
  </si>
  <si>
    <t>USDA Rural Development 515</t>
  </si>
  <si>
    <t>Rural Development  - Other</t>
  </si>
  <si>
    <t>USDA 538  Insured Mortgage Loan</t>
  </si>
  <si>
    <t>3000</t>
  </si>
  <si>
    <t>Local Government - Other</t>
  </si>
  <si>
    <t>Permanent Housing Homeless (NYC)</t>
  </si>
  <si>
    <t>Enter Public Housing Agency Name</t>
  </si>
  <si>
    <t>NYC HPD Program</t>
  </si>
  <si>
    <t>5000</t>
  </si>
  <si>
    <t>Enter Other State Program Name</t>
  </si>
  <si>
    <t>NYS Energy Research Dvlp Authority</t>
  </si>
  <si>
    <t>NYS Energy Research Dev Authority (NYSERDA)</t>
  </si>
  <si>
    <t xml:space="preserve">Office of Mental Health (OMH) Capital </t>
  </si>
  <si>
    <t>Office of Mental Health (OMH) Capital</t>
  </si>
  <si>
    <t>OPWDD Capital</t>
  </si>
  <si>
    <t>4000</t>
  </si>
  <si>
    <t>Enter Other Private Source Name</t>
  </si>
  <si>
    <t>Private Source - Other</t>
  </si>
  <si>
    <t>4001</t>
  </si>
  <si>
    <t>Equity - HCR LIHC Tax Credit</t>
  </si>
  <si>
    <t>Equity - Other</t>
  </si>
  <si>
    <t>4004</t>
  </si>
  <si>
    <t>4006</t>
  </si>
  <si>
    <t>4007</t>
  </si>
  <si>
    <t>4008</t>
  </si>
  <si>
    <t>4009</t>
  </si>
  <si>
    <t>Equity - Non-HCR Tax Credit</t>
  </si>
  <si>
    <t>Equity - SLIHC Tax Credit</t>
  </si>
  <si>
    <t>4100</t>
  </si>
  <si>
    <t>4101</t>
  </si>
  <si>
    <t>Federal Home Loan Bank Affordable Hsg Prog(AHP)</t>
  </si>
  <si>
    <t>RETIRED</t>
  </si>
  <si>
    <t>Infrastructure Dvlp Program</t>
  </si>
  <si>
    <t>Non-ROA DHCR / HTFC Program</t>
  </si>
  <si>
    <t>Housing Develop ment Fund</t>
  </si>
  <si>
    <t xml:space="preserve">USDA Rural Develop ment 515 </t>
  </si>
  <si>
    <t>Enter Rural Develop ment Program Type</t>
  </si>
  <si>
    <t>Deferred Cap Reserves / Work Cap</t>
  </si>
  <si>
    <t>Down Payments (Condos / Coops)</t>
  </si>
  <si>
    <t>SLIHC Equity - SLIHC Tax Credit</t>
  </si>
  <si>
    <t>Submit this exhibit only if your project contains more than one type of construction (residential, commercial, etc.)</t>
  </si>
  <si>
    <t>Deferred Developer Fee</t>
  </si>
  <si>
    <t>MIHP</t>
  </si>
  <si>
    <t>Syndication/Partnership Costs</t>
  </si>
  <si>
    <r>
      <t xml:space="preserve">Fees are </t>
    </r>
    <r>
      <rPr>
        <b/>
        <sz val="9"/>
        <color rgb="FFFF0000"/>
        <rFont val="Times New Roman"/>
        <family val="1"/>
      </rPr>
      <t>not</t>
    </r>
    <r>
      <rPr>
        <sz val="9"/>
        <color rgb="FFFF0000"/>
        <rFont val="Times New Roman"/>
        <family val="1"/>
      </rPr>
      <t xml:space="preserve"> included above in “Table B. Funding Sources” or “Table C. Residential Financial Sources”</t>
    </r>
  </si>
  <si>
    <t>Not included above in “Table B. Funding Sources” or “Table C. Residential Financial Sources”</t>
  </si>
  <si>
    <t>revised: 1/7/20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</si>
</sst>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0.000%"/>
    <numFmt numFmtId="166" formatCode="&quot;$&quot;#,##0"/>
    <numFmt numFmtId="167" formatCode="m/d/yy;@"/>
    <numFmt numFmtId="168" formatCode="[$-409]mmmm\-yy;@"/>
    <numFmt numFmtId="169" formatCode="&quot;$&quot;#,##0.0000"/>
  </numFmts>
  <fonts count="7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Arial"/>
      <family val="2"/>
    </font>
    <font>
      <sz val="9"/>
      <color indexed="10"/>
      <name val="Times New Roman"/>
      <family val="1"/>
    </font>
    <font>
      <b/>
      <u/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Times New Roman"/>
      <family val="1"/>
    </font>
    <font>
      <u/>
      <sz val="10"/>
      <name val="Times New Roman"/>
      <family val="1"/>
    </font>
    <font>
      <u/>
      <sz val="10"/>
      <name val="Arial"/>
      <family val="2"/>
    </font>
    <font>
      <sz val="7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8"/>
      <color indexed="81"/>
      <name val="Tahoma"/>
      <family val="2"/>
    </font>
    <font>
      <sz val="10"/>
      <color indexed="9"/>
      <name val="Times New Roman"/>
      <family val="1"/>
    </font>
    <font>
      <sz val="9"/>
      <color indexed="9"/>
      <name val="Times New Roman"/>
      <family val="1"/>
    </font>
    <font>
      <i/>
      <sz val="10"/>
      <color indexed="9"/>
      <name val="Times New Roman"/>
      <family val="1"/>
    </font>
    <font>
      <b/>
      <sz val="8"/>
      <name val="Arial"/>
      <family val="2"/>
    </font>
    <font>
      <sz val="9"/>
      <color indexed="10"/>
      <name val="Arial"/>
      <family val="2"/>
    </font>
    <font>
      <u/>
      <sz val="8"/>
      <name val="Arial"/>
      <family val="2"/>
    </font>
    <font>
      <b/>
      <sz val="8"/>
      <color indexed="10"/>
      <name val="Times New Roman"/>
      <family val="1"/>
    </font>
    <font>
      <b/>
      <u/>
      <sz val="8"/>
      <name val="Times New Roman"/>
      <family val="1"/>
    </font>
    <font>
      <b/>
      <u/>
      <sz val="8"/>
      <name val="Arial"/>
      <family val="2"/>
    </font>
    <font>
      <b/>
      <sz val="9"/>
      <color indexed="10"/>
      <name val="Times New Roman"/>
      <family val="1"/>
    </font>
    <font>
      <u/>
      <sz val="9"/>
      <name val="Times New Roman"/>
      <family val="1"/>
    </font>
    <font>
      <u/>
      <sz val="9"/>
      <name val="Arial"/>
      <family val="2"/>
    </font>
    <font>
      <sz val="9"/>
      <color indexed="9"/>
      <name val="Arial"/>
      <family val="2"/>
    </font>
    <font>
      <b/>
      <u/>
      <sz val="9"/>
      <name val="Arial"/>
      <family val="2"/>
    </font>
    <font>
      <b/>
      <u/>
      <sz val="7"/>
      <name val="Times New Roman"/>
      <family val="1"/>
    </font>
    <font>
      <b/>
      <u/>
      <sz val="12"/>
      <color indexed="10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10"/>
      <color theme="1"/>
      <name val="Arial"/>
      <family val="2"/>
    </font>
    <font>
      <sz val="9"/>
      <color rgb="FFFF0000"/>
      <name val="Times New Roman"/>
      <family val="1"/>
    </font>
    <font>
      <b/>
      <sz val="9"/>
      <color rgb="FFFF000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7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Arial"/>
      <family val="2"/>
    </font>
    <font>
      <b/>
      <sz val="8"/>
      <color rgb="FFFF0000"/>
      <name val="Times New Roman"/>
      <family val="1"/>
    </font>
    <font>
      <sz val="9"/>
      <color theme="0"/>
      <name val="Arial"/>
      <family val="2"/>
    </font>
    <font>
      <u/>
      <sz val="8"/>
      <name val="Calibri"/>
      <family val="2"/>
      <scheme val="minor"/>
    </font>
    <font>
      <sz val="10"/>
      <color rgb="FFC00000"/>
      <name val="Times New Roman"/>
      <family val="1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name val="Calibri"/>
      <family val="2"/>
      <scheme val="minor"/>
    </font>
    <font>
      <sz val="9"/>
      <color rgb="FFFF0000"/>
      <name val="Arial"/>
      <family val="2"/>
    </font>
    <font>
      <sz val="9"/>
      <color theme="0" tint="-0.34998626667073579"/>
      <name val="Times New Roman"/>
      <family val="1"/>
    </font>
    <font>
      <sz val="10"/>
      <color theme="0" tint="-0.34998626667073579"/>
      <name val="Arial"/>
      <family val="2"/>
    </font>
    <font>
      <sz val="8"/>
      <color indexed="8"/>
      <name val="Arial"/>
      <family val="2"/>
    </font>
    <font>
      <sz val="8"/>
      <color theme="0" tint="-0.34998626667073579"/>
      <name val="Times New Roman"/>
      <family val="1"/>
    </font>
    <font>
      <sz val="8"/>
      <color theme="0" tint="-0.34998626667073579"/>
      <name val="Arial"/>
      <family val="2"/>
    </font>
    <font>
      <sz val="8"/>
      <color theme="0" tint="-0.34998626667073579"/>
      <name val="Calibri"/>
      <family val="2"/>
    </font>
    <font>
      <b/>
      <sz val="9"/>
      <color rgb="FFFF0000"/>
      <name val="Times New Roman"/>
      <family val="1"/>
    </font>
    <font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gray0625"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1822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3">
    <xf numFmtId="0" fontId="0" fillId="0" borderId="0" xfId="0"/>
    <xf numFmtId="14" fontId="23" fillId="0" borderId="0" xfId="0" applyNumberFormat="1" applyFont="1" applyFill="1" applyBorder="1" applyProtection="1"/>
    <xf numFmtId="5" fontId="0" fillId="0" borderId="0" xfId="0" applyNumberFormat="1" applyProtection="1"/>
    <xf numFmtId="5" fontId="2" fillId="0" borderId="0" xfId="0" applyNumberFormat="1" applyFo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25" fillId="0" borderId="0" xfId="0" applyFont="1" applyAlignment="1" applyProtection="1">
      <alignment horizontal="right"/>
    </xf>
    <xf numFmtId="5" fontId="8" fillId="0" borderId="0" xfId="0" applyNumberFormat="1" applyFont="1" applyProtection="1"/>
    <xf numFmtId="0" fontId="0" fillId="0" borderId="0" xfId="0" applyFill="1" applyBorder="1" applyProtection="1"/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5" fontId="26" fillId="0" borderId="0" xfId="0" applyNumberFormat="1" applyFont="1" applyProtection="1"/>
    <xf numFmtId="0" fontId="21" fillId="0" borderId="0" xfId="0" applyFont="1" applyAlignment="1" applyProtection="1">
      <alignment horizontal="right"/>
    </xf>
    <xf numFmtId="0" fontId="22" fillId="0" borderId="0" xfId="0" applyFont="1" applyAlignment="1" applyProtection="1">
      <alignment horizontal="right"/>
    </xf>
    <xf numFmtId="0" fontId="0" fillId="0" borderId="0" xfId="0" applyFill="1" applyProtection="1"/>
    <xf numFmtId="0" fontId="10" fillId="0" borderId="0" xfId="0" applyFont="1" applyProtection="1"/>
    <xf numFmtId="49" fontId="0" fillId="0" borderId="0" xfId="0" applyNumberFormat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5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vertical="top"/>
    </xf>
    <xf numFmtId="5" fontId="2" fillId="0" borderId="0" xfId="0" applyNumberFormat="1" applyFont="1" applyFill="1" applyBorder="1" applyProtection="1"/>
    <xf numFmtId="49" fontId="0" fillId="0" borderId="0" xfId="0" applyNumberFormat="1" applyAlignment="1" applyProtection="1"/>
    <xf numFmtId="5" fontId="9" fillId="0" borderId="0" xfId="0" applyNumberFormat="1" applyFont="1" applyFill="1" applyBorder="1" applyAlignment="1" applyProtection="1">
      <alignment horizontal="center" vertical="center" wrapText="1"/>
    </xf>
    <xf numFmtId="0" fontId="13" fillId="0" borderId="1" xfId="0" quotePrefix="1" applyFont="1" applyBorder="1" applyAlignment="1" applyProtection="1">
      <alignment horizontal="right"/>
    </xf>
    <xf numFmtId="0" fontId="10" fillId="0" borderId="2" xfId="0" applyFont="1" applyBorder="1" applyProtection="1"/>
    <xf numFmtId="0" fontId="13" fillId="0" borderId="2" xfId="0" quotePrefix="1" applyFont="1" applyBorder="1" applyAlignment="1" applyProtection="1">
      <alignment horizontal="right"/>
    </xf>
    <xf numFmtId="6" fontId="18" fillId="0" borderId="0" xfId="0" applyNumberFormat="1" applyFont="1" applyFill="1" applyBorder="1" applyAlignment="1" applyProtection="1"/>
    <xf numFmtId="38" fontId="18" fillId="0" borderId="0" xfId="0" applyNumberFormat="1" applyFont="1" applyFill="1" applyBorder="1" applyAlignment="1" applyProtection="1"/>
    <xf numFmtId="6" fontId="19" fillId="0" borderId="0" xfId="0" applyNumberFormat="1" applyFont="1" applyFill="1" applyBorder="1" applyAlignment="1" applyProtection="1">
      <alignment vertical="center"/>
    </xf>
    <xf numFmtId="0" fontId="13" fillId="0" borderId="1" xfId="0" quotePrefix="1" applyFont="1" applyBorder="1" applyAlignment="1" applyProtection="1">
      <alignment horizontal="right" wrapText="1"/>
    </xf>
    <xf numFmtId="6" fontId="19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10" fillId="0" borderId="3" xfId="0" applyFont="1" applyBorder="1" applyProtection="1"/>
    <xf numFmtId="6" fontId="15" fillId="0" borderId="0" xfId="0" applyNumberFormat="1" applyFont="1" applyFill="1" applyBorder="1" applyProtection="1"/>
    <xf numFmtId="0" fontId="10" fillId="0" borderId="4" xfId="0" applyFont="1" applyBorder="1" applyProtection="1"/>
    <xf numFmtId="6" fontId="1" fillId="0" borderId="0" xfId="0" applyNumberFormat="1" applyFont="1" applyFill="1" applyBorder="1" applyProtection="1"/>
    <xf numFmtId="38" fontId="1" fillId="0" borderId="0" xfId="0" applyNumberFormat="1" applyFont="1" applyFill="1" applyBorder="1" applyProtection="1"/>
    <xf numFmtId="6" fontId="6" fillId="0" borderId="0" xfId="0" applyNumberFormat="1" applyFont="1" applyFill="1" applyBorder="1" applyAlignment="1" applyProtection="1">
      <alignment vertical="center"/>
    </xf>
    <xf numFmtId="38" fontId="20" fillId="0" borderId="0" xfId="0" applyNumberFormat="1" applyFont="1" applyFill="1" applyBorder="1" applyProtection="1"/>
    <xf numFmtId="0" fontId="0" fillId="0" borderId="0" xfId="0" applyAlignment="1" applyProtection="1">
      <alignment wrapText="1"/>
    </xf>
    <xf numFmtId="0" fontId="13" fillId="0" borderId="0" xfId="0" applyFont="1" applyAlignment="1" applyProtection="1">
      <alignment horizontal="right"/>
    </xf>
    <xf numFmtId="0" fontId="13" fillId="0" borderId="0" xfId="0" applyFont="1" applyProtection="1"/>
    <xf numFmtId="5" fontId="7" fillId="0" borderId="0" xfId="0" applyNumberFormat="1" applyFont="1" applyProtection="1"/>
    <xf numFmtId="0" fontId="7" fillId="0" borderId="0" xfId="0" applyFont="1" applyProtection="1"/>
    <xf numFmtId="164" fontId="0" fillId="0" borderId="0" xfId="0" applyNumberFormat="1" applyProtection="1"/>
    <xf numFmtId="0" fontId="5" fillId="0" borderId="0" xfId="0" applyFont="1"/>
    <xf numFmtId="0" fontId="5" fillId="0" borderId="0" xfId="0" applyFont="1" applyFill="1"/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top"/>
    </xf>
    <xf numFmtId="5" fontId="2" fillId="0" borderId="0" xfId="0" applyNumberFormat="1" applyFont="1" applyFill="1" applyProtection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0" fontId="10" fillId="0" borderId="0" xfId="0" applyFont="1" applyFill="1" applyAlignment="1" applyProtection="1">
      <alignment horizontal="right"/>
    </xf>
    <xf numFmtId="0" fontId="9" fillId="0" borderId="0" xfId="0" applyFont="1" applyAlignment="1" applyProtection="1">
      <alignment horizontal="right"/>
    </xf>
    <xf numFmtId="0" fontId="21" fillId="0" borderId="0" xfId="0" applyFont="1" applyProtection="1"/>
    <xf numFmtId="0" fontId="9" fillId="0" borderId="0" xfId="0" applyFont="1" applyAlignment="1" applyProtection="1">
      <alignment horizontal="center"/>
    </xf>
    <xf numFmtId="41" fontId="18" fillId="0" borderId="5" xfId="0" applyNumberFormat="1" applyFont="1" applyBorder="1" applyAlignment="1" applyProtection="1">
      <alignment horizontal="right"/>
    </xf>
    <xf numFmtId="0" fontId="2" fillId="0" borderId="1" xfId="0" applyFont="1" applyBorder="1" applyProtection="1"/>
    <xf numFmtId="0" fontId="2" fillId="0" borderId="2" xfId="0" applyFont="1" applyBorder="1" applyAlignment="1" applyProtection="1">
      <alignment horizontal="left" indent="1"/>
    </xf>
    <xf numFmtId="0" fontId="2" fillId="0" borderId="2" xfId="0" applyFont="1" applyBorder="1" applyProtection="1"/>
    <xf numFmtId="0" fontId="2" fillId="0" borderId="4" xfId="0" applyFont="1" applyBorder="1" applyAlignment="1" applyProtection="1">
      <alignment horizontal="right"/>
    </xf>
    <xf numFmtId="42" fontId="10" fillId="0" borderId="1" xfId="0" applyNumberFormat="1" applyFont="1" applyFill="1" applyBorder="1" applyProtection="1"/>
    <xf numFmtId="0" fontId="2" fillId="0" borderId="4" xfId="0" applyFont="1" applyBorder="1" applyProtection="1"/>
    <xf numFmtId="41" fontId="18" fillId="0" borderId="5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4" xfId="0" applyFont="1" applyFill="1" applyBorder="1" applyProtection="1"/>
    <xf numFmtId="0" fontId="13" fillId="0" borderId="0" xfId="0" applyFont="1" applyFill="1" applyProtection="1"/>
    <xf numFmtId="41" fontId="2" fillId="0" borderId="1" xfId="0" applyNumberFormat="1" applyFont="1" applyFill="1" applyBorder="1" applyProtection="1"/>
    <xf numFmtId="0" fontId="28" fillId="0" borderId="1" xfId="0" applyFont="1" applyBorder="1" applyAlignment="1" applyProtection="1">
      <alignment horizontal="center"/>
    </xf>
    <xf numFmtId="41" fontId="29" fillId="0" borderId="1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right"/>
    </xf>
    <xf numFmtId="0" fontId="25" fillId="0" borderId="1" xfId="0" applyFont="1" applyBorder="1" applyProtection="1"/>
    <xf numFmtId="0" fontId="2" fillId="0" borderId="2" xfId="0" applyFont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right"/>
    </xf>
    <xf numFmtId="0" fontId="22" fillId="0" borderId="0" xfId="0" applyFont="1" applyProtection="1"/>
    <xf numFmtId="5" fontId="23" fillId="0" borderId="0" xfId="0" applyNumberFormat="1" applyFont="1" applyFill="1" applyBorder="1" applyAlignment="1" applyProtection="1"/>
    <xf numFmtId="0" fontId="0" fillId="0" borderId="0" xfId="0" applyFill="1" applyBorder="1" applyAlignment="1" applyProtection="1"/>
    <xf numFmtId="5" fontId="18" fillId="0" borderId="0" xfId="0" applyNumberFormat="1" applyFont="1" applyProtection="1"/>
    <xf numFmtId="5" fontId="23" fillId="0" borderId="0" xfId="0" applyNumberFormat="1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/>
    </xf>
    <xf numFmtId="0" fontId="28" fillId="0" borderId="0" xfId="0" applyFont="1" applyProtection="1"/>
    <xf numFmtId="0" fontId="10" fillId="0" borderId="0" xfId="0" applyFont="1" applyAlignment="1" applyProtection="1">
      <alignment horizontal="left"/>
    </xf>
    <xf numFmtId="0" fontId="2" fillId="0" borderId="6" xfId="0" applyFont="1" applyFill="1" applyBorder="1" applyAlignment="1" applyProtection="1">
      <alignment horizontal="right" indent="1"/>
    </xf>
    <xf numFmtId="5" fontId="12" fillId="0" borderId="7" xfId="0" applyNumberFormat="1" applyFont="1" applyBorder="1" applyAlignment="1" applyProtection="1">
      <alignment horizontal="center"/>
    </xf>
    <xf numFmtId="0" fontId="31" fillId="0" borderId="5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indent="2"/>
    </xf>
    <xf numFmtId="38" fontId="18" fillId="2" borderId="0" xfId="0" applyNumberFormat="1" applyFont="1" applyFill="1" applyBorder="1" applyAlignment="1" applyProtection="1"/>
    <xf numFmtId="5" fontId="9" fillId="0" borderId="0" xfId="0" applyNumberFormat="1" applyFont="1" applyProtection="1"/>
    <xf numFmtId="0" fontId="6" fillId="0" borderId="0" xfId="0" applyFont="1" applyProtection="1"/>
    <xf numFmtId="0" fontId="31" fillId="0" borderId="8" xfId="0" applyFont="1" applyBorder="1" applyAlignment="1" applyProtection="1">
      <alignment horizontal="center"/>
    </xf>
    <xf numFmtId="0" fontId="31" fillId="0" borderId="9" xfId="0" applyFont="1" applyBorder="1" applyAlignment="1" applyProtection="1">
      <alignment horizontal="center"/>
    </xf>
    <xf numFmtId="0" fontId="12" fillId="0" borderId="0" xfId="0" applyFont="1" applyAlignment="1" applyProtection="1">
      <alignment horizontal="left" indent="2"/>
    </xf>
    <xf numFmtId="0" fontId="31" fillId="0" borderId="1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right"/>
    </xf>
    <xf numFmtId="0" fontId="0" fillId="0" borderId="0" xfId="0" applyBorder="1"/>
    <xf numFmtId="0" fontId="20" fillId="0" borderId="0" xfId="0" applyFont="1" applyBorder="1" applyProtection="1"/>
    <xf numFmtId="0" fontId="2" fillId="0" borderId="0" xfId="0" applyFont="1" applyBorder="1" applyProtection="1"/>
    <xf numFmtId="5" fontId="10" fillId="0" borderId="0" xfId="0" applyNumberFormat="1" applyFont="1" applyProtection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14" xfId="0" applyFont="1" applyBorder="1"/>
    <xf numFmtId="0" fontId="2" fillId="0" borderId="10" xfId="0" applyFont="1" applyBorder="1"/>
    <xf numFmtId="0" fontId="2" fillId="0" borderId="3" xfId="0" applyFont="1" applyBorder="1"/>
    <xf numFmtId="5" fontId="10" fillId="0" borderId="0" xfId="0" applyNumberFormat="1" applyFont="1" applyProtection="1">
      <protection locked="0"/>
    </xf>
    <xf numFmtId="0" fontId="2" fillId="0" borderId="0" xfId="0" applyNumberFormat="1" applyFont="1" applyBorder="1" applyAlignment="1">
      <alignment horizontal="left" indent="2"/>
    </xf>
    <xf numFmtId="0" fontId="2" fillId="0" borderId="14" xfId="0" applyFont="1" applyBorder="1" applyProtection="1"/>
    <xf numFmtId="0" fontId="2" fillId="0" borderId="3" xfId="0" applyNumberFormat="1" applyFont="1" applyBorder="1" applyAlignment="1">
      <alignment horizontal="left" indent="2"/>
    </xf>
    <xf numFmtId="0" fontId="2" fillId="0" borderId="15" xfId="0" applyFont="1" applyBorder="1" applyProtection="1"/>
    <xf numFmtId="5" fontId="10" fillId="0" borderId="2" xfId="0" applyNumberFormat="1" applyFont="1" applyBorder="1" applyProtection="1"/>
    <xf numFmtId="5" fontId="2" fillId="0" borderId="2" xfId="0" applyNumberFormat="1" applyFont="1" applyBorder="1" applyProtection="1"/>
    <xf numFmtId="5" fontId="16" fillId="0" borderId="1" xfId="0" applyNumberFormat="1" applyFont="1" applyBorder="1" applyProtection="1"/>
    <xf numFmtId="0" fontId="10" fillId="0" borderId="0" xfId="0" applyFont="1" applyFill="1" applyAlignment="1" applyProtection="1">
      <alignment horizontal="right" indent="1"/>
    </xf>
    <xf numFmtId="0" fontId="14" fillId="0" borderId="1" xfId="0" quotePrefix="1" applyFont="1" applyFill="1" applyBorder="1" applyAlignment="1" applyProtection="1">
      <alignment horizontal="right"/>
    </xf>
    <xf numFmtId="0" fontId="14" fillId="0" borderId="2" xfId="0" quotePrefix="1" applyFont="1" applyFill="1" applyBorder="1" applyAlignment="1" applyProtection="1">
      <alignment horizontal="right"/>
    </xf>
    <xf numFmtId="0" fontId="11" fillId="0" borderId="2" xfId="0" applyFont="1" applyFill="1" applyBorder="1" applyProtection="1"/>
    <xf numFmtId="0" fontId="14" fillId="0" borderId="1" xfId="0" quotePrefix="1" applyFont="1" applyFill="1" applyBorder="1" applyAlignment="1" applyProtection="1">
      <alignment horizontal="right" vertical="center" wrapText="1"/>
    </xf>
    <xf numFmtId="168" fontId="17" fillId="3" borderId="4" xfId="0" applyNumberFormat="1" applyFont="1" applyFill="1" applyBorder="1" applyAlignment="1" applyProtection="1">
      <alignment horizontal="right"/>
      <protection locked="0"/>
    </xf>
    <xf numFmtId="42" fontId="18" fillId="0" borderId="5" xfId="0" applyNumberFormat="1" applyFont="1" applyFill="1" applyBorder="1" applyAlignment="1" applyProtection="1">
      <alignment horizontal="right"/>
    </xf>
    <xf numFmtId="41" fontId="19" fillId="0" borderId="5" xfId="0" applyNumberFormat="1" applyFont="1" applyFill="1" applyBorder="1" applyAlignment="1" applyProtection="1">
      <alignment horizontal="right"/>
    </xf>
    <xf numFmtId="41" fontId="8" fillId="0" borderId="0" xfId="0" applyNumberFormat="1" applyFont="1" applyFill="1"/>
    <xf numFmtId="10" fontId="18" fillId="3" borderId="5" xfId="657" applyNumberFormat="1" applyFont="1" applyFill="1" applyBorder="1" applyAlignment="1" applyProtection="1">
      <alignment horizontal="right"/>
    </xf>
    <xf numFmtId="10" fontId="18" fillId="3" borderId="5" xfId="657" applyNumberFormat="1" applyFont="1" applyFill="1" applyBorder="1" applyProtection="1"/>
    <xf numFmtId="0" fontId="2" fillId="0" borderId="16" xfId="0" applyFont="1" applyBorder="1" applyProtection="1"/>
    <xf numFmtId="0" fontId="7" fillId="3" borderId="16" xfId="0" applyNumberFormat="1" applyFont="1" applyFill="1" applyBorder="1" applyAlignment="1" applyProtection="1">
      <alignment horizontal="left"/>
      <protection locked="0"/>
    </xf>
    <xf numFmtId="14" fontId="7" fillId="0" borderId="0" xfId="0" applyNumberFormat="1" applyFont="1"/>
    <xf numFmtId="14" fontId="33" fillId="0" borderId="0" xfId="0" applyNumberFormat="1" applyFont="1" applyFill="1" applyBorder="1" applyProtection="1"/>
    <xf numFmtId="0" fontId="7" fillId="0" borderId="5" xfId="0" applyFont="1" applyBorder="1" applyProtection="1"/>
    <xf numFmtId="5" fontId="7" fillId="0" borderId="5" xfId="0" applyNumberFormat="1" applyFont="1" applyBorder="1" applyProtection="1"/>
    <xf numFmtId="0" fontId="7" fillId="0" borderId="5" xfId="0" applyFont="1" applyBorder="1" applyAlignment="1" applyProtection="1">
      <alignment horizontal="center"/>
    </xf>
    <xf numFmtId="5" fontId="13" fillId="0" borderId="0" xfId="0" applyNumberFormat="1" applyFont="1" applyProtection="1"/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/>
    <xf numFmtId="0" fontId="7" fillId="0" borderId="16" xfId="0" applyFont="1" applyBorder="1" applyAlignment="1" applyProtection="1">
      <alignment horizontal="center"/>
    </xf>
    <xf numFmtId="5" fontId="34" fillId="0" borderId="0" xfId="0" applyNumberFormat="1" applyFont="1" applyProtection="1"/>
    <xf numFmtId="0" fontId="7" fillId="0" borderId="17" xfId="0" applyFont="1" applyBorder="1" applyAlignment="1" applyProtection="1">
      <alignment horizontal="left"/>
    </xf>
    <xf numFmtId="0" fontId="7" fillId="0" borderId="17" xfId="0" applyFont="1" applyBorder="1" applyAlignment="1" applyProtection="1">
      <alignment horizontal="center"/>
    </xf>
    <xf numFmtId="5" fontId="14" fillId="0" borderId="0" xfId="0" applyNumberFormat="1" applyFont="1" applyProtection="1"/>
    <xf numFmtId="0" fontId="7" fillId="0" borderId="8" xfId="0" applyFont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6" fontId="7" fillId="3" borderId="5" xfId="0" applyNumberFormat="1" applyFont="1" applyFill="1" applyBorder="1" applyProtection="1">
      <protection locked="0"/>
    </xf>
    <xf numFmtId="0" fontId="7" fillId="0" borderId="0" xfId="0" applyFont="1"/>
    <xf numFmtId="0" fontId="7" fillId="0" borderId="17" xfId="0" applyFont="1" applyFill="1" applyBorder="1" applyAlignment="1" applyProtection="1">
      <alignment horizontal="center"/>
    </xf>
    <xf numFmtId="0" fontId="35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0" fontId="7" fillId="0" borderId="8" xfId="0" applyFont="1" applyBorder="1" applyAlignment="1" applyProtection="1">
      <alignment horizontal="center" vertical="top"/>
    </xf>
    <xf numFmtId="0" fontId="7" fillId="0" borderId="16" xfId="0" applyFont="1" applyBorder="1" applyAlignment="1" applyProtection="1">
      <alignment horizontal="center" vertical="top"/>
    </xf>
    <xf numFmtId="0" fontId="7" fillId="3" borderId="5" xfId="0" applyNumberFormat="1" applyFont="1" applyFill="1" applyBorder="1" applyAlignment="1" applyProtection="1">
      <alignment horizontal="center"/>
      <protection locked="0"/>
    </xf>
    <xf numFmtId="165" fontId="7" fillId="3" borderId="5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Protection="1"/>
    <xf numFmtId="38" fontId="7" fillId="3" borderId="5" xfId="0" applyNumberFormat="1" applyFont="1" applyFill="1" applyBorder="1" applyProtection="1">
      <protection locked="0"/>
    </xf>
    <xf numFmtId="5" fontId="7" fillId="0" borderId="17" xfId="0" applyNumberFormat="1" applyFont="1" applyBorder="1" applyProtection="1"/>
    <xf numFmtId="0" fontId="7" fillId="0" borderId="8" xfId="0" applyFont="1" applyBorder="1" applyAlignment="1" applyProtection="1">
      <alignment horizontal="left"/>
    </xf>
    <xf numFmtId="0" fontId="7" fillId="0" borderId="16" xfId="0" applyFont="1" applyFill="1" applyBorder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31" fillId="0" borderId="0" xfId="0" applyFont="1" applyFill="1" applyBorder="1" applyAlignment="1" applyProtection="1"/>
    <xf numFmtId="0" fontId="31" fillId="0" borderId="0" xfId="0" applyFont="1" applyProtection="1"/>
    <xf numFmtId="0" fontId="7" fillId="0" borderId="8" xfId="0" applyFont="1" applyFill="1" applyBorder="1" applyAlignment="1" applyProtection="1"/>
    <xf numFmtId="0" fontId="31" fillId="0" borderId="0" xfId="0" applyFont="1"/>
    <xf numFmtId="5" fontId="14" fillId="0" borderId="7" xfId="0" applyNumberFormat="1" applyFont="1" applyBorder="1" applyAlignment="1" applyProtection="1">
      <alignment horizontal="center"/>
    </xf>
    <xf numFmtId="5" fontId="14" fillId="0" borderId="0" xfId="0" applyNumberFormat="1" applyFont="1" applyFill="1" applyBorder="1" applyAlignment="1" applyProtection="1">
      <alignment horizontal="center" vertical="center" wrapText="1"/>
    </xf>
    <xf numFmtId="6" fontId="7" fillId="0" borderId="0" xfId="0" applyNumberFormat="1" applyFont="1" applyFill="1" applyBorder="1" applyAlignment="1" applyProtection="1"/>
    <xf numFmtId="38" fontId="7" fillId="0" borderId="7" xfId="0" applyNumberFormat="1" applyFont="1" applyFill="1" applyBorder="1" applyAlignment="1" applyProtection="1"/>
    <xf numFmtId="38" fontId="7" fillId="0" borderId="0" xfId="0" applyNumberFormat="1" applyFont="1" applyFill="1" applyBorder="1" applyAlignment="1" applyProtection="1"/>
    <xf numFmtId="38" fontId="31" fillId="0" borderId="5" xfId="0" applyNumberFormat="1" applyFont="1" applyFill="1" applyBorder="1" applyAlignment="1" applyProtection="1">
      <alignment vertical="center"/>
    </xf>
    <xf numFmtId="6" fontId="31" fillId="0" borderId="0" xfId="0" applyNumberFormat="1" applyFont="1" applyFill="1" applyBorder="1" applyAlignment="1" applyProtection="1">
      <alignment vertical="center"/>
    </xf>
    <xf numFmtId="38" fontId="7" fillId="4" borderId="8" xfId="0" applyNumberFormat="1" applyFont="1" applyFill="1" applyBorder="1" applyProtection="1"/>
    <xf numFmtId="38" fontId="7" fillId="4" borderId="18" xfId="0" applyNumberFormat="1" applyFont="1" applyFill="1" applyBorder="1" applyAlignment="1" applyProtection="1"/>
    <xf numFmtId="6" fontId="31" fillId="0" borderId="0" xfId="0" applyNumberFormat="1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vertical="center" wrapText="1"/>
    </xf>
    <xf numFmtId="6" fontId="31" fillId="0" borderId="0" xfId="0" applyNumberFormat="1" applyFont="1" applyFill="1" applyBorder="1" applyProtection="1"/>
    <xf numFmtId="6" fontId="31" fillId="0" borderId="0" xfId="0" applyNumberFormat="1" applyFont="1" applyBorder="1" applyProtection="1"/>
    <xf numFmtId="0" fontId="7" fillId="0" borderId="0" xfId="0" applyFont="1" applyBorder="1" applyProtection="1"/>
    <xf numFmtId="0" fontId="13" fillId="0" borderId="10" xfId="0" quotePrefix="1" applyFont="1" applyBorder="1" applyAlignment="1" applyProtection="1">
      <alignment horizontal="right"/>
    </xf>
    <xf numFmtId="0" fontId="14" fillId="0" borderId="1" xfId="0" quotePrefix="1" applyFont="1" applyFill="1" applyBorder="1" applyAlignment="1" applyProtection="1">
      <alignment horizontal="right" vertical="center"/>
    </xf>
    <xf numFmtId="6" fontId="7" fillId="0" borderId="0" xfId="0" applyNumberFormat="1" applyFont="1" applyFill="1" applyBorder="1" applyProtection="1"/>
    <xf numFmtId="38" fontId="7" fillId="5" borderId="5" xfId="0" applyNumberFormat="1" applyFont="1" applyFill="1" applyBorder="1" applyProtection="1"/>
    <xf numFmtId="38" fontId="7" fillId="0" borderId="0" xfId="0" applyNumberFormat="1" applyFont="1" applyFill="1" applyBorder="1" applyProtection="1"/>
    <xf numFmtId="0" fontId="14" fillId="0" borderId="1" xfId="0" quotePrefix="1" applyFont="1" applyBorder="1" applyAlignment="1" applyProtection="1">
      <alignment horizontal="right" vertical="center"/>
    </xf>
    <xf numFmtId="38" fontId="7" fillId="4" borderId="5" xfId="0" applyNumberFormat="1" applyFont="1" applyFill="1" applyBorder="1" applyProtection="1"/>
    <xf numFmtId="0" fontId="7" fillId="0" borderId="0" xfId="0" applyFont="1" applyAlignment="1" applyProtection="1">
      <alignment wrapText="1"/>
    </xf>
    <xf numFmtId="0" fontId="14" fillId="0" borderId="1" xfId="0" quotePrefix="1" applyFont="1" applyBorder="1" applyAlignment="1" applyProtection="1">
      <alignment horizontal="right"/>
    </xf>
    <xf numFmtId="0" fontId="13" fillId="0" borderId="1" xfId="0" quotePrefix="1" applyFont="1" applyFill="1" applyBorder="1" applyAlignment="1" applyProtection="1">
      <alignment horizontal="right"/>
    </xf>
    <xf numFmtId="0" fontId="14" fillId="0" borderId="0" xfId="0" applyFont="1" applyAlignment="1" applyProtection="1">
      <alignment horizontal="left" indent="2"/>
    </xf>
    <xf numFmtId="5" fontId="11" fillId="0" borderId="0" xfId="0" applyNumberFormat="1" applyFont="1" applyProtection="1"/>
    <xf numFmtId="5" fontId="10" fillId="0" borderId="0" xfId="0" applyNumberFormat="1" applyFont="1" applyAlignment="1" applyProtection="1">
      <alignment horizontal="right"/>
    </xf>
    <xf numFmtId="0" fontId="8" fillId="0" borderId="0" xfId="0" applyFont="1"/>
    <xf numFmtId="0" fontId="38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left"/>
    </xf>
    <xf numFmtId="0" fontId="10" fillId="0" borderId="16" xfId="0" applyFont="1" applyBorder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5" fontId="9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2" fillId="0" borderId="6" xfId="0" applyFont="1" applyFill="1" applyBorder="1" applyAlignment="1" applyProtection="1">
      <alignment horizontal="right"/>
    </xf>
    <xf numFmtId="0" fontId="18" fillId="0" borderId="0" xfId="0" applyFont="1"/>
    <xf numFmtId="0" fontId="47" fillId="0" borderId="0" xfId="0" applyFont="1" applyAlignment="1" applyProtection="1">
      <alignment horizontal="left" indent="2"/>
      <protection locked="0"/>
    </xf>
    <xf numFmtId="0" fontId="10" fillId="0" borderId="11" xfId="0" applyFont="1" applyBorder="1"/>
    <xf numFmtId="0" fontId="10" fillId="0" borderId="12" xfId="0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10" xfId="0" applyFont="1" applyBorder="1"/>
    <xf numFmtId="0" fontId="10" fillId="0" borderId="3" xfId="0" applyFont="1" applyBorder="1"/>
    <xf numFmtId="5" fontId="10" fillId="0" borderId="0" xfId="0" applyNumberFormat="1" applyFont="1" applyBorder="1" applyProtection="1">
      <protection locked="0"/>
    </xf>
    <xf numFmtId="5" fontId="10" fillId="0" borderId="0" xfId="0" applyNumberFormat="1" applyFont="1" applyBorder="1" applyProtection="1"/>
    <xf numFmtId="0" fontId="10" fillId="0" borderId="0" xfId="0" applyFont="1" applyBorder="1" applyProtection="1"/>
    <xf numFmtId="0" fontId="10" fillId="0" borderId="0" xfId="0" applyNumberFormat="1" applyFont="1" applyBorder="1" applyAlignment="1">
      <alignment horizontal="left" indent="2"/>
    </xf>
    <xf numFmtId="0" fontId="10" fillId="0" borderId="3" xfId="0" applyNumberFormat="1" applyFont="1" applyBorder="1" applyAlignment="1">
      <alignment horizontal="left" indent="2"/>
    </xf>
    <xf numFmtId="5" fontId="8" fillId="0" borderId="0" xfId="0" applyNumberFormat="1" applyFont="1" applyBorder="1" applyProtection="1"/>
    <xf numFmtId="0" fontId="8" fillId="0" borderId="0" xfId="0" applyFont="1" applyBorder="1" applyProtection="1"/>
    <xf numFmtId="5" fontId="10" fillId="0" borderId="11" xfId="0" applyNumberFormat="1" applyFont="1" applyBorder="1" applyProtection="1">
      <protection locked="0"/>
    </xf>
    <xf numFmtId="5" fontId="10" fillId="0" borderId="12" xfId="0" applyNumberFormat="1" applyFont="1" applyBorder="1" applyProtection="1"/>
    <xf numFmtId="0" fontId="10" fillId="0" borderId="12" xfId="0" applyFont="1" applyBorder="1" applyProtection="1"/>
    <xf numFmtId="5" fontId="7" fillId="0" borderId="14" xfId="0" applyNumberFormat="1" applyFont="1" applyBorder="1" applyProtection="1"/>
    <xf numFmtId="5" fontId="7" fillId="0" borderId="15" xfId="0" applyNumberFormat="1" applyFont="1" applyBorder="1" applyProtection="1"/>
    <xf numFmtId="5" fontId="7" fillId="0" borderId="4" xfId="0" applyNumberFormat="1" applyFont="1" applyBorder="1" applyProtection="1"/>
    <xf numFmtId="38" fontId="31" fillId="0" borderId="5" xfId="0" applyNumberFormat="1" applyFont="1" applyFill="1" applyBorder="1" applyProtection="1"/>
    <xf numFmtId="0" fontId="7" fillId="3" borderId="5" xfId="0" applyFont="1" applyFill="1" applyBorder="1" applyProtection="1"/>
    <xf numFmtId="6" fontId="7" fillId="3" borderId="5" xfId="0" applyNumberFormat="1" applyFont="1" applyFill="1" applyBorder="1"/>
    <xf numFmtId="38" fontId="7" fillId="3" borderId="5" xfId="0" applyNumberFormat="1" applyFont="1" applyFill="1" applyBorder="1" applyAlignment="1" applyProtection="1">
      <alignment horizontal="center"/>
      <protection locked="0"/>
    </xf>
    <xf numFmtId="0" fontId="7" fillId="3" borderId="5" xfId="0" applyFont="1" applyFill="1" applyBorder="1"/>
    <xf numFmtId="5" fontId="0" fillId="0" borderId="0" xfId="0" applyNumberFormat="1" applyBorder="1" applyProtection="1"/>
    <xf numFmtId="0" fontId="0" fillId="0" borderId="0" xfId="0" applyBorder="1" applyProtection="1"/>
    <xf numFmtId="5" fontId="37" fillId="0" borderId="0" xfId="0" applyNumberFormat="1" applyFont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5" fontId="9" fillId="0" borderId="1" xfId="0" applyNumberFormat="1" applyFont="1" applyBorder="1" applyAlignment="1" applyProtection="1">
      <alignment horizontal="center" vertical="center"/>
    </xf>
    <xf numFmtId="5" fontId="2" fillId="0" borderId="0" xfId="0" applyNumberFormat="1" applyFont="1" applyBorder="1" applyProtection="1"/>
    <xf numFmtId="5" fontId="16" fillId="0" borderId="0" xfId="0" applyNumberFormat="1" applyFont="1" applyBorder="1" applyProtection="1"/>
    <xf numFmtId="0" fontId="16" fillId="0" borderId="0" xfId="0" applyFont="1" applyAlignment="1" applyProtection="1">
      <alignment horizontal="left"/>
    </xf>
    <xf numFmtId="38" fontId="7" fillId="0" borderId="5" xfId="0" applyNumberFormat="1" applyFont="1" applyFill="1" applyBorder="1" applyProtection="1"/>
    <xf numFmtId="38" fontId="7" fillId="0" borderId="5" xfId="0" applyNumberFormat="1" applyFont="1" applyFill="1" applyBorder="1" applyAlignment="1" applyProtection="1"/>
    <xf numFmtId="5" fontId="14" fillId="0" borderId="0" xfId="0" applyNumberFormat="1" applyFont="1" applyFill="1" applyProtection="1"/>
    <xf numFmtId="0" fontId="9" fillId="0" borderId="0" xfId="0" applyFont="1" applyFill="1" applyAlignment="1" applyProtection="1">
      <alignment horizontal="left"/>
    </xf>
    <xf numFmtId="5" fontId="34" fillId="0" borderId="0" xfId="0" applyNumberFormat="1" applyFont="1" applyFill="1" applyProtection="1"/>
    <xf numFmtId="0" fontId="31" fillId="0" borderId="0" xfId="0" applyFont="1" applyFill="1" applyProtection="1"/>
    <xf numFmtId="38" fontId="31" fillId="0" borderId="7" xfId="0" applyNumberFormat="1" applyFont="1" applyFill="1" applyBorder="1" applyAlignment="1" applyProtection="1">
      <alignment vertical="center"/>
    </xf>
    <xf numFmtId="0" fontId="26" fillId="0" borderId="0" xfId="0" applyFont="1" applyAlignment="1" applyProtection="1">
      <alignment horizontal="left" indent="2"/>
      <protection locked="0"/>
    </xf>
    <xf numFmtId="0" fontId="35" fillId="0" borderId="1" xfId="0" applyFont="1" applyBorder="1" applyAlignment="1" applyProtection="1">
      <alignment horizontal="center" wrapText="1"/>
    </xf>
    <xf numFmtId="167" fontId="39" fillId="0" borderId="0" xfId="0" applyNumberFormat="1" applyFont="1" applyProtection="1"/>
    <xf numFmtId="167" fontId="39" fillId="3" borderId="0" xfId="0" applyNumberFormat="1" applyFont="1" applyFill="1" applyProtection="1">
      <protection locked="0"/>
    </xf>
    <xf numFmtId="167" fontId="39" fillId="0" borderId="0" xfId="0" applyNumberFormat="1" applyFont="1" applyBorder="1" applyProtection="1"/>
    <xf numFmtId="0" fontId="39" fillId="3" borderId="0" xfId="0" applyFont="1" applyFill="1" applyAlignment="1" applyProtection="1">
      <alignment horizontal="right"/>
      <protection locked="0"/>
    </xf>
    <xf numFmtId="6" fontId="7" fillId="0" borderId="5" xfId="0" applyNumberFormat="1" applyFont="1" applyFill="1" applyBorder="1" applyProtection="1"/>
    <xf numFmtId="37" fontId="37" fillId="0" borderId="0" xfId="0" applyNumberFormat="1" applyFont="1" applyProtection="1"/>
    <xf numFmtId="0" fontId="46" fillId="0" borderId="0" xfId="189"/>
    <xf numFmtId="6" fontId="8" fillId="3" borderId="5" xfId="0" applyNumberFormat="1" applyFont="1" applyFill="1" applyBorder="1" applyAlignment="1" applyProtection="1">
      <protection locked="0"/>
    </xf>
    <xf numFmtId="38" fontId="8" fillId="3" borderId="5" xfId="0" applyNumberFormat="1" applyFont="1" applyFill="1" applyBorder="1" applyAlignment="1" applyProtection="1">
      <protection locked="0"/>
    </xf>
    <xf numFmtId="6" fontId="15" fillId="0" borderId="5" xfId="0" applyNumberFormat="1" applyFont="1" applyFill="1" applyBorder="1" applyProtection="1"/>
    <xf numFmtId="0" fontId="8" fillId="0" borderId="0" xfId="0" applyFont="1" applyProtection="1"/>
    <xf numFmtId="5" fontId="37" fillId="0" borderId="0" xfId="0" applyNumberFormat="1" applyFont="1" applyProtection="1"/>
    <xf numFmtId="0" fontId="10" fillId="0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11" fillId="0" borderId="8" xfId="0" applyFont="1" applyBorder="1" applyAlignment="1" applyProtection="1">
      <alignment horizontal="center"/>
    </xf>
    <xf numFmtId="0" fontId="11" fillId="0" borderId="0" xfId="0" applyFont="1" applyProtection="1">
      <protection locked="0"/>
    </xf>
    <xf numFmtId="0" fontId="10" fillId="0" borderId="13" xfId="0" applyFont="1" applyBorder="1"/>
    <xf numFmtId="0" fontId="10" fillId="0" borderId="14" xfId="0" applyFont="1" applyBorder="1"/>
    <xf numFmtId="0" fontId="8" fillId="0" borderId="14" xfId="0" applyFont="1" applyBorder="1" applyProtection="1"/>
    <xf numFmtId="0" fontId="8" fillId="0" borderId="3" xfId="0" applyFont="1" applyBorder="1" applyProtection="1"/>
    <xf numFmtId="0" fontId="8" fillId="0" borderId="15" xfId="0" applyFont="1" applyBorder="1" applyProtection="1"/>
    <xf numFmtId="0" fontId="10" fillId="0" borderId="0" xfId="0" applyFont="1" applyFill="1" applyBorder="1" applyAlignment="1" applyProtection="1">
      <alignment horizontal="right" vertical="center"/>
    </xf>
    <xf numFmtId="6" fontId="10" fillId="0" borderId="8" xfId="0" applyNumberFormat="1" applyFont="1" applyBorder="1" applyAlignment="1" applyProtection="1">
      <alignment horizontal="center"/>
    </xf>
    <xf numFmtId="0" fontId="8" fillId="0" borderId="19" xfId="0" applyFont="1" applyBorder="1" applyProtection="1"/>
    <xf numFmtId="0" fontId="32" fillId="0" borderId="19" xfId="0" applyFont="1" applyBorder="1" applyAlignment="1" applyProtection="1">
      <alignment horizontal="right"/>
    </xf>
    <xf numFmtId="0" fontId="11" fillId="0" borderId="20" xfId="0" applyFont="1" applyBorder="1" applyAlignment="1" applyProtection="1">
      <alignment horizontal="center"/>
    </xf>
    <xf numFmtId="6" fontId="15" fillId="0" borderId="20" xfId="0" applyNumberFormat="1" applyFont="1" applyFill="1" applyBorder="1" applyProtection="1"/>
    <xf numFmtId="6" fontId="10" fillId="0" borderId="21" xfId="0" applyNumberFormat="1" applyFont="1" applyBorder="1" applyAlignment="1" applyProtection="1">
      <alignment horizontal="center"/>
    </xf>
    <xf numFmtId="0" fontId="8" fillId="0" borderId="22" xfId="0" applyFont="1" applyBorder="1" applyProtection="1"/>
    <xf numFmtId="0" fontId="11" fillId="0" borderId="0" xfId="0" applyFont="1" applyProtection="1"/>
    <xf numFmtId="0" fontId="10" fillId="0" borderId="11" xfId="0" applyFont="1" applyBorder="1" applyProtection="1"/>
    <xf numFmtId="0" fontId="10" fillId="0" borderId="13" xfId="0" applyFont="1" applyBorder="1" applyProtection="1"/>
    <xf numFmtId="0" fontId="10" fillId="0" borderId="6" xfId="0" applyFont="1" applyBorder="1" applyProtection="1"/>
    <xf numFmtId="0" fontId="10" fillId="0" borderId="14" xfId="0" applyFont="1" applyBorder="1" applyProtection="1"/>
    <xf numFmtId="0" fontId="10" fillId="0" borderId="0" xfId="0" applyNumberFormat="1" applyFont="1" applyBorder="1" applyAlignment="1" applyProtection="1">
      <alignment horizontal="left" indent="2"/>
    </xf>
    <xf numFmtId="0" fontId="10" fillId="0" borderId="10" xfId="0" applyFont="1" applyBorder="1" applyProtection="1"/>
    <xf numFmtId="0" fontId="10" fillId="0" borderId="3" xfId="0" applyNumberFormat="1" applyFont="1" applyBorder="1" applyAlignment="1" applyProtection="1">
      <alignment horizontal="left" indent="2"/>
    </xf>
    <xf numFmtId="0" fontId="8" fillId="0" borderId="6" xfId="0" applyFont="1" applyBorder="1" applyProtection="1"/>
    <xf numFmtId="0" fontId="32" fillId="0" borderId="0" xfId="0" applyFont="1" applyBorder="1" applyAlignment="1" applyProtection="1">
      <alignment horizontal="right"/>
    </xf>
    <xf numFmtId="6" fontId="8" fillId="3" borderId="8" xfId="0" applyNumberFormat="1" applyFont="1" applyFill="1" applyBorder="1" applyAlignment="1" applyProtection="1">
      <protection locked="0"/>
    </xf>
    <xf numFmtId="6" fontId="10" fillId="0" borderId="20" xfId="0" applyNumberFormat="1" applyFont="1" applyBorder="1" applyAlignment="1" applyProtection="1">
      <alignment horizontal="center"/>
    </xf>
    <xf numFmtId="41" fontId="8" fillId="0" borderId="5" xfId="0" applyNumberFormat="1" applyFont="1" applyBorder="1" applyAlignment="1" applyProtection="1">
      <alignment horizontal="right"/>
    </xf>
    <xf numFmtId="41" fontId="8" fillId="0" borderId="5" xfId="0" quotePrefix="1" applyNumberFormat="1" applyFont="1" applyBorder="1" applyAlignment="1" applyProtection="1">
      <alignment horizontal="center"/>
    </xf>
    <xf numFmtId="6" fontId="8" fillId="0" borderId="5" xfId="18" applyNumberFormat="1" applyFont="1" applyFill="1" applyBorder="1" applyAlignment="1" applyProtection="1">
      <alignment horizontal="right"/>
      <protection locked="0"/>
    </xf>
    <xf numFmtId="42" fontId="8" fillId="0" borderId="5" xfId="0" applyNumberFormat="1" applyFont="1" applyFill="1" applyBorder="1" applyAlignment="1" applyProtection="1">
      <alignment horizontal="right"/>
    </xf>
    <xf numFmtId="42" fontId="40" fillId="0" borderId="5" xfId="0" applyNumberFormat="1" applyFont="1" applyBorder="1" applyAlignment="1" applyProtection="1">
      <alignment horizontal="right"/>
    </xf>
    <xf numFmtId="41" fontId="8" fillId="0" borderId="5" xfId="0" applyNumberFormat="1" applyFont="1" applyFill="1" applyBorder="1" applyAlignment="1" applyProtection="1">
      <alignment horizontal="right"/>
      <protection locked="0"/>
    </xf>
    <xf numFmtId="41" fontId="8" fillId="3" borderId="5" xfId="0" applyNumberFormat="1" applyFont="1" applyFill="1" applyBorder="1" applyAlignment="1" applyProtection="1">
      <alignment horizontal="right"/>
      <protection locked="0"/>
    </xf>
    <xf numFmtId="41" fontId="40" fillId="0" borderId="5" xfId="0" applyNumberFormat="1" applyFont="1" applyBorder="1" applyAlignment="1" applyProtection="1">
      <alignment horizontal="right"/>
    </xf>
    <xf numFmtId="41" fontId="8" fillId="3" borderId="5" xfId="18" applyNumberFormat="1" applyFont="1" applyFill="1" applyBorder="1" applyAlignment="1" applyProtection="1">
      <alignment horizontal="right"/>
      <protection locked="0"/>
    </xf>
    <xf numFmtId="41" fontId="15" fillId="0" borderId="5" xfId="0" applyNumberFormat="1" applyFont="1" applyFill="1" applyBorder="1" applyAlignment="1" applyProtection="1">
      <alignment horizontal="right"/>
    </xf>
    <xf numFmtId="41" fontId="8" fillId="0" borderId="5" xfId="0" applyNumberFormat="1" applyFont="1" applyFill="1" applyBorder="1" applyAlignment="1" applyProtection="1">
      <alignment horizontal="right"/>
    </xf>
    <xf numFmtId="42" fontId="8" fillId="0" borderId="5" xfId="0" applyNumberFormat="1" applyFont="1" applyFill="1" applyBorder="1" applyAlignment="1" applyProtection="1">
      <alignment horizontal="right"/>
      <protection locked="0"/>
    </xf>
    <xf numFmtId="41" fontId="8" fillId="0" borderId="5" xfId="0" applyNumberFormat="1" applyFont="1" applyFill="1" applyBorder="1" applyProtection="1"/>
    <xf numFmtId="9" fontId="8" fillId="3" borderId="16" xfId="657" applyFont="1" applyFill="1" applyBorder="1" applyAlignment="1" applyProtection="1">
      <alignment horizontal="right"/>
      <protection locked="0"/>
    </xf>
    <xf numFmtId="9" fontId="8" fillId="3" borderId="5" xfId="657" applyFont="1" applyFill="1" applyBorder="1" applyAlignment="1" applyProtection="1">
      <alignment horizontal="right"/>
      <protection locked="0"/>
    </xf>
    <xf numFmtId="10" fontId="8" fillId="3" borderId="5" xfId="657" applyNumberFormat="1" applyFont="1" applyFill="1" applyBorder="1" applyAlignment="1" applyProtection="1">
      <alignment horizontal="right"/>
      <protection locked="0"/>
    </xf>
    <xf numFmtId="10" fontId="8" fillId="3" borderId="5" xfId="657" applyNumberFormat="1" applyFont="1" applyFill="1" applyBorder="1" applyProtection="1">
      <protection locked="0"/>
    </xf>
    <xf numFmtId="42" fontId="15" fillId="0" borderId="5" xfId="0" applyNumberFormat="1" applyFont="1" applyFill="1" applyBorder="1" applyProtection="1"/>
    <xf numFmtId="0" fontId="11" fillId="0" borderId="1" xfId="0" applyFont="1" applyBorder="1" applyAlignment="1" applyProtection="1">
      <alignment horizontal="right"/>
    </xf>
    <xf numFmtId="0" fontId="2" fillId="0" borderId="2" xfId="0" applyFont="1" applyFill="1" applyBorder="1" applyAlignment="1" applyProtection="1"/>
    <xf numFmtId="41" fontId="8" fillId="7" borderId="5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 applyProtection="1">
      <alignment horizontal="left" indent="3"/>
    </xf>
    <xf numFmtId="0" fontId="2" fillId="0" borderId="4" xfId="0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right"/>
    </xf>
    <xf numFmtId="0" fontId="0" fillId="0" borderId="2" xfId="0" applyFill="1" applyBorder="1" applyAlignment="1" applyProtection="1">
      <alignment horizontal="right"/>
    </xf>
    <xf numFmtId="3" fontId="10" fillId="0" borderId="16" xfId="0" applyNumberFormat="1" applyFont="1" applyBorder="1" applyAlignment="1" applyProtection="1">
      <alignment horizontal="center"/>
    </xf>
    <xf numFmtId="3" fontId="10" fillId="0" borderId="17" xfId="0" applyNumberFormat="1" applyFont="1" applyBorder="1" applyAlignment="1" applyProtection="1">
      <alignment horizontal="center"/>
    </xf>
    <xf numFmtId="3" fontId="11" fillId="0" borderId="8" xfId="0" applyNumberFormat="1" applyFont="1" applyBorder="1" applyAlignment="1" applyProtection="1">
      <alignment horizontal="center"/>
    </xf>
    <xf numFmtId="5" fontId="13" fillId="0" borderId="0" xfId="0" applyNumberFormat="1" applyFont="1" applyAlignment="1" applyProtection="1">
      <alignment horizontal="right"/>
    </xf>
    <xf numFmtId="5" fontId="7" fillId="0" borderId="0" xfId="0" applyNumberFormat="1" applyFont="1" applyBorder="1" applyProtection="1"/>
    <xf numFmtId="0" fontId="10" fillId="0" borderId="0" xfId="0" applyFont="1" applyFill="1" applyBorder="1" applyAlignment="1" applyProtection="1">
      <alignment horizontal="right" indent="1"/>
    </xf>
    <xf numFmtId="0" fontId="39" fillId="0" borderId="0" xfId="0" applyFont="1" applyFill="1" applyBorder="1" applyAlignment="1" applyProtection="1">
      <alignment horizontal="right"/>
    </xf>
    <xf numFmtId="9" fontId="8" fillId="3" borderId="5" xfId="657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 indent="2"/>
      <protection locked="0"/>
    </xf>
    <xf numFmtId="9" fontId="2" fillId="0" borderId="17" xfId="0" applyNumberFormat="1" applyFont="1" applyBorder="1" applyProtection="1"/>
    <xf numFmtId="9" fontId="2" fillId="0" borderId="8" xfId="0" applyNumberFormat="1" applyFont="1" applyBorder="1" applyProtection="1"/>
    <xf numFmtId="0" fontId="2" fillId="0" borderId="5" xfId="0" applyFont="1" applyBorder="1" applyAlignment="1" applyProtection="1">
      <alignment horizontal="right"/>
    </xf>
    <xf numFmtId="41" fontId="48" fillId="0" borderId="5" xfId="0" applyNumberFormat="1" applyFont="1" applyBorder="1" applyAlignment="1" applyProtection="1">
      <alignment horizontal="right"/>
    </xf>
    <xf numFmtId="42" fontId="8" fillId="3" borderId="5" xfId="0" applyNumberFormat="1" applyFont="1" applyFill="1" applyBorder="1" applyAlignment="1" applyProtection="1">
      <alignment horizontal="right"/>
      <protection locked="0"/>
    </xf>
    <xf numFmtId="41" fontId="7" fillId="0" borderId="5" xfId="0" applyNumberFormat="1" applyFont="1" applyFill="1" applyBorder="1" applyAlignment="1" applyProtection="1">
      <alignment horizontal="center"/>
    </xf>
    <xf numFmtId="41" fontId="8" fillId="0" borderId="5" xfId="18" applyNumberFormat="1" applyFont="1" applyFill="1" applyBorder="1" applyAlignment="1" applyProtection="1">
      <alignment horizontal="right"/>
    </xf>
    <xf numFmtId="0" fontId="8" fillId="0" borderId="2" xfId="0" applyFont="1" applyFill="1" applyBorder="1" applyAlignment="1" applyProtection="1">
      <alignment horizontal="left"/>
    </xf>
    <xf numFmtId="0" fontId="8" fillId="0" borderId="4" xfId="0" applyFont="1" applyFill="1" applyBorder="1" applyAlignment="1" applyProtection="1">
      <alignment horizontal="left"/>
    </xf>
    <xf numFmtId="167" fontId="13" fillId="0" borderId="0" xfId="0" applyNumberFormat="1" applyFont="1" applyAlignment="1" applyProtection="1">
      <alignment horizontal="right"/>
    </xf>
    <xf numFmtId="0" fontId="9" fillId="0" borderId="4" xfId="0" applyFont="1" applyFill="1" applyBorder="1" applyAlignment="1" applyProtection="1">
      <alignment horizontal="right"/>
    </xf>
    <xf numFmtId="41" fontId="15" fillId="0" borderId="5" xfId="0" applyNumberFormat="1" applyFont="1" applyBorder="1" applyAlignment="1" applyProtection="1">
      <alignment horizontal="right"/>
    </xf>
    <xf numFmtId="0" fontId="8" fillId="0" borderId="0" xfId="0" applyFont="1" applyFill="1" applyBorder="1" applyAlignment="1"/>
    <xf numFmtId="5" fontId="21" fillId="0" borderId="0" xfId="0" applyNumberFormat="1" applyFont="1" applyAlignment="1" applyProtection="1">
      <alignment horizontal="center"/>
    </xf>
    <xf numFmtId="6" fontId="8" fillId="0" borderId="0" xfId="0" applyNumberFormat="1" applyFont="1" applyFill="1" applyProtection="1"/>
    <xf numFmtId="41" fontId="8" fillId="0" borderId="0" xfId="0" applyNumberFormat="1" applyFont="1" applyFill="1" applyProtection="1"/>
    <xf numFmtId="0" fontId="32" fillId="0" borderId="0" xfId="0" applyFont="1" applyFill="1" applyProtection="1"/>
    <xf numFmtId="0" fontId="8" fillId="0" borderId="0" xfId="0" applyFont="1" applyFill="1" applyProtection="1"/>
    <xf numFmtId="41" fontId="8" fillId="0" borderId="0" xfId="0" applyNumberFormat="1" applyFont="1" applyFill="1" applyAlignment="1" applyProtection="1">
      <alignment horizontal="left"/>
    </xf>
    <xf numFmtId="0" fontId="18" fillId="0" borderId="0" xfId="0" applyFont="1" applyBorder="1" applyAlignment="1" applyProtection="1"/>
    <xf numFmtId="0" fontId="42" fillId="0" borderId="10" xfId="0" applyFont="1" applyBorder="1" applyAlignment="1" applyProtection="1">
      <alignment horizontal="center"/>
    </xf>
    <xf numFmtId="3" fontId="49" fillId="3" borderId="5" xfId="0" applyNumberFormat="1" applyFont="1" applyFill="1" applyBorder="1" applyProtection="1">
      <protection locked="0"/>
    </xf>
    <xf numFmtId="3" fontId="50" fillId="0" borderId="5" xfId="0" applyNumberFormat="1" applyFont="1" applyFill="1" applyBorder="1" applyAlignment="1" applyProtection="1">
      <alignment vertical="center"/>
    </xf>
    <xf numFmtId="3" fontId="49" fillId="4" borderId="8" xfId="0" applyNumberFormat="1" applyFont="1" applyFill="1" applyBorder="1" applyProtection="1"/>
    <xf numFmtId="3" fontId="49" fillId="5" borderId="5" xfId="0" applyNumberFormat="1" applyFont="1" applyFill="1" applyBorder="1" applyProtection="1"/>
    <xf numFmtId="3" fontId="49" fillId="4" borderId="5" xfId="0" applyNumberFormat="1" applyFont="1" applyFill="1" applyBorder="1" applyProtection="1"/>
    <xf numFmtId="3" fontId="49" fillId="3" borderId="1" xfId="0" applyNumberFormat="1" applyFont="1" applyFill="1" applyBorder="1" applyProtection="1">
      <protection locked="0"/>
    </xf>
    <xf numFmtId="3" fontId="50" fillId="0" borderId="1" xfId="0" applyNumberFormat="1" applyFont="1" applyFill="1" applyBorder="1" applyAlignment="1" applyProtection="1">
      <alignment vertical="center"/>
    </xf>
    <xf numFmtId="3" fontId="49" fillId="4" borderId="10" xfId="0" applyNumberFormat="1" applyFont="1" applyFill="1" applyBorder="1" applyProtection="1"/>
    <xf numFmtId="0" fontId="31" fillId="0" borderId="4" xfId="0" applyFont="1" applyBorder="1" applyAlignment="1" applyProtection="1">
      <alignment horizontal="center"/>
    </xf>
    <xf numFmtId="3" fontId="49" fillId="3" borderId="4" xfId="0" applyNumberFormat="1" applyFont="1" applyFill="1" applyBorder="1" applyProtection="1">
      <protection locked="0"/>
    </xf>
    <xf numFmtId="3" fontId="50" fillId="0" borderId="4" xfId="0" applyNumberFormat="1" applyFont="1" applyFill="1" applyBorder="1" applyAlignment="1" applyProtection="1">
      <alignment vertical="center"/>
    </xf>
    <xf numFmtId="3" fontId="49" fillId="4" borderId="15" xfId="0" applyNumberFormat="1" applyFont="1" applyFill="1" applyBorder="1" applyProtection="1"/>
    <xf numFmtId="5" fontId="14" fillId="0" borderId="23" xfId="0" applyNumberFormat="1" applyFont="1" applyBorder="1" applyAlignment="1" applyProtection="1">
      <alignment horizontal="center"/>
    </xf>
    <xf numFmtId="38" fontId="49" fillId="0" borderId="23" xfId="0" applyNumberFormat="1" applyFont="1" applyFill="1" applyBorder="1" applyAlignment="1" applyProtection="1"/>
    <xf numFmtId="38" fontId="50" fillId="0" borderId="23" xfId="0" applyNumberFormat="1" applyFont="1" applyFill="1" applyBorder="1" applyAlignment="1" applyProtection="1">
      <alignment vertical="center"/>
    </xf>
    <xf numFmtId="38" fontId="49" fillId="4" borderId="24" xfId="0" applyNumberFormat="1" applyFont="1" applyFill="1" applyBorder="1" applyAlignment="1" applyProtection="1"/>
    <xf numFmtId="3" fontId="49" fillId="5" borderId="1" xfId="0" applyNumberFormat="1" applyFont="1" applyFill="1" applyBorder="1" applyProtection="1"/>
    <xf numFmtId="3" fontId="49" fillId="4" borderId="1" xfId="0" applyNumberFormat="1" applyFont="1" applyFill="1" applyBorder="1" applyProtection="1"/>
    <xf numFmtId="3" fontId="49" fillId="5" borderId="4" xfId="0" applyNumberFormat="1" applyFont="1" applyFill="1" applyBorder="1" applyProtection="1"/>
    <xf numFmtId="3" fontId="49" fillId="4" borderId="4" xfId="0" applyNumberFormat="1" applyFont="1" applyFill="1" applyBorder="1" applyProtection="1"/>
    <xf numFmtId="38" fontId="49" fillId="4" borderId="23" xfId="0" applyNumberFormat="1" applyFont="1" applyFill="1" applyBorder="1" applyAlignment="1" applyProtection="1"/>
    <xf numFmtId="0" fontId="2" fillId="0" borderId="0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right"/>
    </xf>
    <xf numFmtId="42" fontId="15" fillId="0" borderId="0" xfId="0" applyNumberFormat="1" applyFont="1" applyBorder="1" applyAlignment="1" applyProtection="1">
      <alignment horizontal="right"/>
    </xf>
    <xf numFmtId="42" fontId="15" fillId="0" borderId="0" xfId="0" applyNumberFormat="1" applyFont="1" applyFill="1" applyBorder="1" applyProtection="1"/>
    <xf numFmtId="0" fontId="8" fillId="0" borderId="4" xfId="0" applyFont="1" applyBorder="1" applyProtection="1"/>
    <xf numFmtId="166" fontId="49" fillId="3" borderId="5" xfId="0" applyNumberFormat="1" applyFont="1" applyFill="1" applyBorder="1" applyProtection="1">
      <protection locked="0"/>
    </xf>
    <xf numFmtId="38" fontId="50" fillId="0" borderId="5" xfId="0" applyNumberFormat="1" applyFont="1" applyFill="1" applyBorder="1" applyProtection="1"/>
    <xf numFmtId="0" fontId="49" fillId="3" borderId="8" xfId="0" applyFont="1" applyFill="1" applyBorder="1" applyAlignment="1" applyProtection="1">
      <alignment horizontal="center"/>
      <protection locked="0"/>
    </xf>
    <xf numFmtId="38" fontId="52" fillId="3" borderId="8" xfId="0" applyNumberFormat="1" applyFont="1" applyFill="1" applyBorder="1" applyAlignment="1" applyProtection="1">
      <alignment horizontal="center"/>
      <protection locked="0"/>
    </xf>
    <xf numFmtId="165" fontId="52" fillId="3" borderId="8" xfId="0" applyNumberFormat="1" applyFont="1" applyFill="1" applyBorder="1" applyAlignment="1" applyProtection="1">
      <alignment horizontal="center"/>
      <protection locked="0"/>
    </xf>
    <xf numFmtId="38" fontId="52" fillId="3" borderId="8" xfId="296" applyNumberFormat="1" applyFont="1" applyFill="1" applyBorder="1" applyAlignment="1" applyProtection="1">
      <protection locked="0"/>
    </xf>
    <xf numFmtId="0" fontId="52" fillId="3" borderId="5" xfId="0" applyNumberFormat="1" applyFont="1" applyFill="1" applyBorder="1" applyAlignment="1" applyProtection="1">
      <alignment horizontal="center"/>
      <protection locked="0"/>
    </xf>
    <xf numFmtId="38" fontId="52" fillId="3" borderId="5" xfId="0" applyNumberFormat="1" applyFont="1" applyFill="1" applyBorder="1" applyAlignment="1" applyProtection="1">
      <alignment horizontal="center"/>
      <protection locked="0"/>
    </xf>
    <xf numFmtId="165" fontId="52" fillId="3" borderId="5" xfId="0" applyNumberFormat="1" applyFont="1" applyFill="1" applyBorder="1" applyAlignment="1" applyProtection="1">
      <alignment horizontal="center"/>
      <protection locked="0"/>
    </xf>
    <xf numFmtId="0" fontId="18" fillId="0" borderId="6" xfId="0" applyFont="1" applyBorder="1" applyAlignment="1" applyProtection="1"/>
    <xf numFmtId="38" fontId="53" fillId="0" borderId="0" xfId="0" applyNumberFormat="1" applyFont="1" applyProtection="1"/>
    <xf numFmtId="6" fontId="7" fillId="0" borderId="7" xfId="0" applyNumberFormat="1" applyFont="1" applyFill="1" applyBorder="1" applyAlignment="1" applyProtection="1"/>
    <xf numFmtId="0" fontId="9" fillId="0" borderId="1" xfId="0" applyFont="1" applyBorder="1" applyAlignment="1" applyProtection="1">
      <alignment horizontal="left" indent="2"/>
    </xf>
    <xf numFmtId="3" fontId="49" fillId="3" borderId="4" xfId="0" applyNumberFormat="1" applyFont="1" applyFill="1" applyBorder="1" applyProtection="1"/>
    <xf numFmtId="5" fontId="54" fillId="0" borderId="0" xfId="0" applyNumberFormat="1" applyFont="1" applyProtection="1"/>
    <xf numFmtId="38" fontId="7" fillId="3" borderId="5" xfId="0" applyNumberFormat="1" applyFont="1" applyFill="1" applyBorder="1" applyAlignment="1" applyProtection="1">
      <protection locked="0"/>
    </xf>
    <xf numFmtId="5" fontId="10" fillId="0" borderId="0" xfId="502" applyNumberFormat="1" applyFont="1" applyAlignment="1" applyProtection="1">
      <alignment horizontal="right"/>
    </xf>
    <xf numFmtId="0" fontId="2" fillId="0" borderId="6" xfId="307" applyFont="1" applyFill="1" applyBorder="1" applyAlignment="1" applyProtection="1">
      <alignment horizontal="right"/>
    </xf>
    <xf numFmtId="0" fontId="18" fillId="0" borderId="0" xfId="307"/>
    <xf numFmtId="5" fontId="2" fillId="0" borderId="0" xfId="307" applyNumberFormat="1" applyFont="1" applyProtection="1"/>
    <xf numFmtId="0" fontId="2" fillId="0" borderId="0" xfId="307" applyFont="1" applyAlignment="1" applyProtection="1">
      <alignment horizontal="right"/>
    </xf>
    <xf numFmtId="0" fontId="10" fillId="0" borderId="0" xfId="307" applyFont="1" applyAlignment="1" applyProtection="1">
      <alignment horizontal="right"/>
    </xf>
    <xf numFmtId="5" fontId="8" fillId="0" borderId="0" xfId="307" applyNumberFormat="1" applyFont="1" applyProtection="1"/>
    <xf numFmtId="0" fontId="2" fillId="0" borderId="0" xfId="307" applyFont="1" applyAlignment="1" applyProtection="1">
      <alignment horizontal="left"/>
    </xf>
    <xf numFmtId="0" fontId="2" fillId="0" borderId="0" xfId="307" applyFont="1" applyProtection="1"/>
    <xf numFmtId="5" fontId="18" fillId="0" borderId="0" xfId="307" applyNumberFormat="1" applyFont="1" applyProtection="1"/>
    <xf numFmtId="0" fontId="7" fillId="0" borderId="0" xfId="307" applyFont="1" applyFill="1" applyBorder="1" applyAlignment="1" applyProtection="1"/>
    <xf numFmtId="0" fontId="8" fillId="0" borderId="0" xfId="307" applyFont="1"/>
    <xf numFmtId="0" fontId="3" fillId="0" borderId="0" xfId="307" applyFont="1" applyAlignment="1" applyProtection="1">
      <alignment horizontal="left"/>
    </xf>
    <xf numFmtId="0" fontId="31" fillId="0" borderId="5" xfId="307" applyFont="1" applyBorder="1" applyAlignment="1" applyProtection="1">
      <alignment horizontal="center"/>
    </xf>
    <xf numFmtId="0" fontId="10" fillId="0" borderId="0" xfId="307" applyFont="1" applyBorder="1" applyAlignment="1" applyProtection="1">
      <alignment horizontal="right"/>
    </xf>
    <xf numFmtId="167" fontId="39" fillId="0" borderId="0" xfId="307" applyNumberFormat="1" applyFont="1" applyProtection="1"/>
    <xf numFmtId="0" fontId="31" fillId="0" borderId="4" xfId="307" applyFont="1" applyBorder="1" applyAlignment="1" applyProtection="1">
      <alignment horizontal="center"/>
    </xf>
    <xf numFmtId="6" fontId="44" fillId="3" borderId="5" xfId="0" applyNumberFormat="1" applyFont="1" applyFill="1" applyBorder="1" applyProtection="1">
      <protection locked="0"/>
    </xf>
    <xf numFmtId="38" fontId="44" fillId="0" borderId="7" xfId="0" applyNumberFormat="1" applyFont="1" applyFill="1" applyBorder="1" applyAlignment="1" applyProtection="1"/>
    <xf numFmtId="38" fontId="44" fillId="3" borderId="5" xfId="0" applyNumberFormat="1" applyFont="1" applyFill="1" applyBorder="1" applyProtection="1">
      <protection locked="0"/>
    </xf>
    <xf numFmtId="38" fontId="45" fillId="0" borderId="5" xfId="0" applyNumberFormat="1" applyFont="1" applyFill="1" applyBorder="1" applyAlignment="1" applyProtection="1">
      <alignment vertical="center"/>
    </xf>
    <xf numFmtId="38" fontId="45" fillId="0" borderId="7" xfId="0" applyNumberFormat="1" applyFont="1" applyFill="1" applyBorder="1" applyAlignment="1" applyProtection="1">
      <alignment vertical="center"/>
    </xf>
    <xf numFmtId="38" fontId="44" fillId="4" borderId="8" xfId="0" applyNumberFormat="1" applyFont="1" applyFill="1" applyBorder="1" applyProtection="1"/>
    <xf numFmtId="38" fontId="44" fillId="4" borderId="18" xfId="0" applyNumberFormat="1" applyFont="1" applyFill="1" applyBorder="1" applyAlignment="1" applyProtection="1"/>
    <xf numFmtId="3" fontId="44" fillId="3" borderId="4" xfId="307" applyNumberFormat="1" applyFont="1" applyFill="1" applyBorder="1" applyProtection="1">
      <protection locked="0"/>
    </xf>
    <xf numFmtId="3" fontId="45" fillId="0" borderId="4" xfId="307" applyNumberFormat="1" applyFont="1" applyFill="1" applyBorder="1" applyAlignment="1" applyProtection="1">
      <alignment vertical="center"/>
    </xf>
    <xf numFmtId="3" fontId="44" fillId="4" borderId="15" xfId="307" applyNumberFormat="1" applyFont="1" applyFill="1" applyBorder="1" applyProtection="1"/>
    <xf numFmtId="3" fontId="44" fillId="4" borderId="8" xfId="307" applyNumberFormat="1" applyFont="1" applyFill="1" applyBorder="1" applyProtection="1"/>
    <xf numFmtId="38" fontId="44" fillId="5" borderId="5" xfId="0" applyNumberFormat="1" applyFont="1" applyFill="1" applyBorder="1" applyProtection="1"/>
    <xf numFmtId="38" fontId="44" fillId="4" borderId="5" xfId="0" applyNumberFormat="1" applyFont="1" applyFill="1" applyBorder="1" applyProtection="1"/>
    <xf numFmtId="3" fontId="44" fillId="5" borderId="4" xfId="307" applyNumberFormat="1" applyFont="1" applyFill="1" applyBorder="1" applyProtection="1"/>
    <xf numFmtId="3" fontId="44" fillId="5" borderId="5" xfId="307" applyNumberFormat="1" applyFont="1" applyFill="1" applyBorder="1" applyProtection="1"/>
    <xf numFmtId="3" fontId="44" fillId="4" borderId="4" xfId="307" applyNumberFormat="1" applyFont="1" applyFill="1" applyBorder="1" applyProtection="1"/>
    <xf numFmtId="3" fontId="44" fillId="4" borderId="5" xfId="307" applyNumberFormat="1" applyFont="1" applyFill="1" applyBorder="1" applyProtection="1"/>
    <xf numFmtId="6" fontId="7" fillId="3" borderId="5" xfId="0" applyNumberFormat="1" applyFont="1" applyFill="1" applyBorder="1" applyAlignment="1" applyProtection="1">
      <protection locked="0"/>
    </xf>
    <xf numFmtId="6" fontId="31" fillId="0" borderId="20" xfId="0" applyNumberFormat="1" applyFont="1" applyFill="1" applyBorder="1" applyProtection="1"/>
    <xf numFmtId="38" fontId="44" fillId="2" borderId="7" xfId="0" applyNumberFormat="1" applyFont="1" applyFill="1" applyBorder="1" applyAlignment="1" applyProtection="1"/>
    <xf numFmtId="3" fontId="44" fillId="3" borderId="5" xfId="307" applyNumberFormat="1" applyFont="1" applyFill="1" applyBorder="1" applyProtection="1"/>
    <xf numFmtId="0" fontId="2" fillId="0" borderId="0" xfId="0" applyFont="1" applyBorder="1" applyAlignment="1" applyProtection="1">
      <alignment horizontal="right"/>
    </xf>
    <xf numFmtId="41" fontId="55" fillId="0" borderId="5" xfId="0" applyNumberFormat="1" applyFont="1" applyBorder="1" applyAlignment="1" applyProtection="1">
      <alignment horizontal="right"/>
    </xf>
    <xf numFmtId="41" fontId="8" fillId="0" borderId="16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/>
    <xf numFmtId="42" fontId="8" fillId="0" borderId="5" xfId="0" applyNumberFormat="1" applyFont="1" applyBorder="1" applyProtection="1"/>
    <xf numFmtId="0" fontId="9" fillId="0" borderId="0" xfId="0" applyFont="1" applyBorder="1" applyAlignment="1" applyProtection="1">
      <alignment horizontal="left" indent="2"/>
    </xf>
    <xf numFmtId="41" fontId="18" fillId="0" borderId="16" xfId="0" applyNumberFormat="1" applyFont="1" applyBorder="1" applyAlignment="1" applyProtection="1">
      <alignment horizontal="right"/>
    </xf>
    <xf numFmtId="41" fontId="55" fillId="0" borderId="16" xfId="0" applyNumberFormat="1" applyFont="1" applyBorder="1" applyAlignment="1" applyProtection="1">
      <alignment horizontal="right"/>
    </xf>
    <xf numFmtId="0" fontId="14" fillId="0" borderId="1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42" fontId="9" fillId="0" borderId="0" xfId="0" applyNumberFormat="1" applyFont="1" applyFill="1" applyBorder="1" applyProtection="1"/>
    <xf numFmtId="38" fontId="2" fillId="0" borderId="0" xfId="0" applyNumberFormat="1" applyFont="1" applyBorder="1" applyAlignment="1" applyProtection="1">
      <alignment horizontal="right"/>
    </xf>
    <xf numFmtId="42" fontId="9" fillId="0" borderId="0" xfId="0" applyNumberFormat="1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8" fillId="0" borderId="0" xfId="155" applyNumberFormat="1" applyFont="1" applyBorder="1" applyAlignment="1" applyProtection="1">
      <alignment horizontal="right"/>
      <protection locked="0"/>
    </xf>
    <xf numFmtId="0" fontId="8" fillId="0" borderId="0" xfId="155" quotePrefix="1" applyFont="1" applyBorder="1" applyAlignment="1" applyProtection="1">
      <alignment horizontal="right"/>
      <protection locked="0"/>
    </xf>
    <xf numFmtId="0" fontId="8" fillId="0" borderId="0" xfId="155" applyFont="1" applyBorder="1" applyAlignment="1">
      <alignment horizontal="right"/>
    </xf>
    <xf numFmtId="38" fontId="8" fillId="0" borderId="0" xfId="0" applyNumberFormat="1" applyFont="1" applyBorder="1" applyProtection="1"/>
    <xf numFmtId="38" fontId="8" fillId="0" borderId="0" xfId="0" applyNumberFormat="1" applyFont="1" applyBorder="1" applyAlignment="1" applyProtection="1">
      <alignment horizontal="right"/>
    </xf>
    <xf numFmtId="3" fontId="49" fillId="7" borderId="5" xfId="0" applyNumberFormat="1" applyFont="1" applyFill="1" applyBorder="1" applyProtection="1">
      <protection locked="0"/>
    </xf>
    <xf numFmtId="6" fontId="7" fillId="0" borderId="5" xfId="0" applyNumberFormat="1" applyFont="1" applyFill="1" applyBorder="1" applyAlignment="1" applyProtection="1"/>
    <xf numFmtId="6" fontId="10" fillId="0" borderId="21" xfId="0" applyNumberFormat="1" applyFont="1" applyFill="1" applyBorder="1" applyAlignment="1" applyProtection="1">
      <alignment horizontal="center"/>
    </xf>
    <xf numFmtId="3" fontId="49" fillId="0" borderId="5" xfId="0" applyNumberFormat="1" applyFont="1" applyFill="1" applyBorder="1" applyProtection="1"/>
    <xf numFmtId="5" fontId="5" fillId="0" borderId="0" xfId="0" applyNumberFormat="1" applyFont="1" applyAlignment="1" applyProtection="1">
      <alignment horizontal="center"/>
    </xf>
    <xf numFmtId="0" fontId="10" fillId="0" borderId="0" xfId="0" applyFont="1" applyBorder="1" applyAlignment="1" applyProtection="1">
      <alignment horizontal="right"/>
    </xf>
    <xf numFmtId="3" fontId="49" fillId="8" borderId="4" xfId="0" applyNumberFormat="1" applyFont="1" applyFill="1" applyBorder="1" applyProtection="1"/>
    <xf numFmtId="0" fontId="31" fillId="0" borderId="0" xfId="0" applyFont="1" applyBorder="1" applyAlignment="1" applyProtection="1">
      <alignment horizontal="center"/>
    </xf>
    <xf numFmtId="0" fontId="14" fillId="0" borderId="0" xfId="0" applyNumberFormat="1" applyFont="1" applyBorder="1" applyAlignment="1" applyProtection="1">
      <alignment horizontal="center" wrapText="1"/>
    </xf>
    <xf numFmtId="0" fontId="7" fillId="0" borderId="0" xfId="0" applyFont="1" applyBorder="1" applyAlignment="1">
      <alignment horizontal="center" wrapText="1"/>
    </xf>
    <xf numFmtId="3" fontId="49" fillId="0" borderId="0" xfId="0" applyNumberFormat="1" applyFont="1" applyFill="1" applyBorder="1" applyProtection="1"/>
    <xf numFmtId="3" fontId="50" fillId="0" borderId="0" xfId="0" applyNumberFormat="1" applyFont="1" applyFill="1" applyBorder="1" applyAlignment="1" applyProtection="1">
      <alignment vertical="center"/>
    </xf>
    <xf numFmtId="5" fontId="9" fillId="0" borderId="0" xfId="0" applyNumberFormat="1" applyFont="1" applyBorder="1" applyAlignment="1" applyProtection="1">
      <alignment horizontal="right"/>
    </xf>
    <xf numFmtId="167" fontId="13" fillId="0" borderId="0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top"/>
    </xf>
    <xf numFmtId="0" fontId="31" fillId="0" borderId="0" xfId="0" applyFont="1" applyBorder="1" applyProtection="1"/>
    <xf numFmtId="3" fontId="49" fillId="2" borderId="0" xfId="0" applyNumberFormat="1" applyFont="1" applyFill="1" applyBorder="1" applyProtection="1"/>
    <xf numFmtId="3" fontId="50" fillId="2" borderId="0" xfId="0" applyNumberFormat="1" applyFont="1" applyFill="1" applyBorder="1" applyAlignment="1" applyProtection="1">
      <alignment vertical="center"/>
    </xf>
    <xf numFmtId="3" fontId="49" fillId="0" borderId="4" xfId="0" applyNumberFormat="1" applyFont="1" applyFill="1" applyBorder="1" applyProtection="1"/>
    <xf numFmtId="169" fontId="52" fillId="3" borderId="5" xfId="0" applyNumberFormat="1" applyFont="1" applyFill="1" applyBorder="1" applyProtection="1">
      <protection locked="0"/>
    </xf>
    <xf numFmtId="0" fontId="10" fillId="0" borderId="0" xfId="0" applyFont="1" applyBorder="1" applyAlignment="1" applyProtection="1">
      <alignment horizontal="right"/>
    </xf>
    <xf numFmtId="0" fontId="7" fillId="0" borderId="2" xfId="0" applyFont="1" applyBorder="1" applyProtection="1"/>
    <xf numFmtId="0" fontId="7" fillId="0" borderId="17" xfId="0" applyFont="1" applyBorder="1" applyProtection="1"/>
    <xf numFmtId="0" fontId="7" fillId="0" borderId="16" xfId="0" applyFont="1" applyBorder="1" applyAlignment="1" applyProtection="1">
      <alignment horizontal="left"/>
    </xf>
    <xf numFmtId="0" fontId="7" fillId="0" borderId="16" xfId="0" applyFont="1" applyBorder="1" applyAlignment="1">
      <alignment horizontal="left"/>
    </xf>
    <xf numFmtId="0" fontId="7" fillId="0" borderId="8" xfId="0" applyFont="1" applyBorder="1" applyProtection="1"/>
    <xf numFmtId="14" fontId="33" fillId="0" borderId="16" xfId="0" applyNumberFormat="1" applyFont="1" applyFill="1" applyBorder="1" applyProtection="1"/>
    <xf numFmtId="0" fontId="7" fillId="0" borderId="5" xfId="0" applyFont="1" applyFill="1" applyBorder="1" applyProtection="1"/>
    <xf numFmtId="0" fontId="58" fillId="0" borderId="0" xfId="0" applyFont="1" applyProtection="1"/>
    <xf numFmtId="0" fontId="53" fillId="0" borderId="0" xfId="0" applyFont="1" applyProtection="1"/>
    <xf numFmtId="0" fontId="13" fillId="0" borderId="0" xfId="0" applyFont="1" applyBorder="1" applyProtection="1"/>
    <xf numFmtId="166" fontId="51" fillId="0" borderId="4" xfId="0" applyNumberFormat="1" applyFont="1" applyFill="1" applyBorder="1" applyProtection="1"/>
    <xf numFmtId="38" fontId="56" fillId="0" borderId="4" xfId="0" applyNumberFormat="1" applyFont="1" applyFill="1" applyBorder="1" applyProtection="1"/>
    <xf numFmtId="38" fontId="7" fillId="3" borderId="5" xfId="0" applyNumberFormat="1" applyFont="1" applyFill="1" applyBorder="1" applyAlignment="1" applyProtection="1">
      <protection locked="0"/>
    </xf>
    <xf numFmtId="166" fontId="61" fillId="0" borderId="4" xfId="0" applyNumberFormat="1" applyFont="1" applyFill="1" applyBorder="1" applyProtection="1"/>
    <xf numFmtId="38" fontId="61" fillId="0" borderId="4" xfId="0" applyNumberFormat="1" applyFont="1" applyFill="1" applyBorder="1" applyProtection="1"/>
    <xf numFmtId="42" fontId="8" fillId="0" borderId="5" xfId="0" applyNumberFormat="1" applyFont="1" applyFill="1" applyBorder="1" applyAlignment="1" applyProtection="1">
      <alignment horizontal="right"/>
    </xf>
    <xf numFmtId="6" fontId="8" fillId="0" borderId="5" xfId="18" applyNumberFormat="1" applyFont="1" applyFill="1" applyBorder="1" applyAlignment="1" applyProtection="1">
      <alignment horizontal="right"/>
    </xf>
    <xf numFmtId="38" fontId="8" fillId="0" borderId="5" xfId="18" applyNumberFormat="1" applyFont="1" applyFill="1" applyBorder="1" applyAlignment="1" applyProtection="1">
      <alignment horizontal="right"/>
    </xf>
    <xf numFmtId="0" fontId="8" fillId="0" borderId="17" xfId="0" applyFont="1" applyBorder="1"/>
    <xf numFmtId="5" fontId="62" fillId="0" borderId="0" xfId="0" applyNumberFormat="1" applyFont="1" applyProtection="1"/>
    <xf numFmtId="38" fontId="50" fillId="0" borderId="7" xfId="0" applyNumberFormat="1" applyFont="1" applyFill="1" applyBorder="1" applyAlignment="1" applyProtection="1">
      <alignment vertical="center"/>
    </xf>
    <xf numFmtId="38" fontId="31" fillId="0" borderId="1" xfId="0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right"/>
    </xf>
    <xf numFmtId="49" fontId="8" fillId="0" borderId="16" xfId="0" applyNumberFormat="1" applyFont="1" applyBorder="1"/>
    <xf numFmtId="49" fontId="65" fillId="0" borderId="16" xfId="0" applyNumberFormat="1" applyFont="1" applyBorder="1"/>
    <xf numFmtId="49" fontId="8" fillId="0" borderId="17" xfId="0" applyNumberFormat="1" applyFont="1" applyBorder="1"/>
    <xf numFmtId="49" fontId="65" fillId="0" borderId="17" xfId="0" applyNumberFormat="1" applyFont="1" applyBorder="1"/>
    <xf numFmtId="0" fontId="8" fillId="0" borderId="17" xfId="0" applyFont="1" applyFill="1" applyBorder="1"/>
    <xf numFmtId="49" fontId="8" fillId="0" borderId="8" xfId="0" applyNumberFormat="1" applyFont="1" applyBorder="1"/>
    <xf numFmtId="49" fontId="65" fillId="0" borderId="8" xfId="0" applyNumberFormat="1" applyFont="1" applyBorder="1"/>
    <xf numFmtId="0" fontId="8" fillId="0" borderId="1" xfId="0" applyFont="1" applyBorder="1" applyProtection="1"/>
    <xf numFmtId="0" fontId="7" fillId="0" borderId="4" xfId="0" applyFont="1" applyBorder="1" applyProtection="1"/>
    <xf numFmtId="49" fontId="8" fillId="0" borderId="11" xfId="0" applyNumberFormat="1" applyFont="1" applyBorder="1" applyAlignment="1"/>
    <xf numFmtId="49" fontId="8" fillId="0" borderId="6" xfId="0" applyNumberFormat="1" applyFont="1" applyBorder="1"/>
    <xf numFmtId="0" fontId="8" fillId="0" borderId="17" xfId="0" applyFont="1" applyBorder="1" applyAlignment="1" applyProtection="1">
      <alignment horizontal="left" vertical="top"/>
    </xf>
    <xf numFmtId="0" fontId="7" fillId="0" borderId="17" xfId="0" applyFont="1" applyBorder="1" applyAlignment="1" applyProtection="1">
      <alignment horizontal="left" vertical="top"/>
    </xf>
    <xf numFmtId="5" fontId="8" fillId="0" borderId="6" xfId="0" applyNumberFormat="1" applyFont="1" applyBorder="1" applyProtection="1"/>
    <xf numFmtId="0" fontId="8" fillId="0" borderId="6" xfId="0" applyFont="1" applyBorder="1"/>
    <xf numFmtId="0" fontId="8" fillId="0" borderId="10" xfId="0" applyFont="1" applyBorder="1"/>
    <xf numFmtId="0" fontId="7" fillId="0" borderId="8" xfId="0" applyFont="1" applyBorder="1" applyAlignment="1">
      <alignment horizontal="left"/>
    </xf>
    <xf numFmtId="0" fontId="7" fillId="0" borderId="14" xfId="0" applyFont="1" applyBorder="1"/>
    <xf numFmtId="38" fontId="7" fillId="0" borderId="12" xfId="0" applyNumberFormat="1" applyFont="1" applyFill="1" applyBorder="1" applyAlignment="1" applyProtection="1"/>
    <xf numFmtId="0" fontId="7" fillId="0" borderId="6" xfId="0" applyFont="1" applyBorder="1" applyProtection="1"/>
    <xf numFmtId="49" fontId="8" fillId="0" borderId="12" xfId="0" applyNumberFormat="1" applyFont="1" applyBorder="1" applyProtection="1"/>
    <xf numFmtId="5" fontId="7" fillId="0" borderId="12" xfId="0" applyNumberFormat="1" applyFont="1" applyBorder="1" applyProtection="1"/>
    <xf numFmtId="0" fontId="7" fillId="0" borderId="16" xfId="0" applyFont="1" applyFill="1" applyBorder="1" applyAlignment="1" applyProtection="1">
      <alignment horizontal="right" indent="1"/>
    </xf>
    <xf numFmtId="0" fontId="7" fillId="0" borderId="17" xfId="0" applyFont="1" applyFill="1" applyBorder="1" applyAlignment="1" applyProtection="1">
      <alignment horizontal="right" indent="1"/>
    </xf>
    <xf numFmtId="0" fontId="13" fillId="0" borderId="17" xfId="0" applyFont="1" applyFill="1" applyBorder="1" applyAlignment="1" applyProtection="1">
      <alignment horizontal="right" indent="1"/>
    </xf>
    <xf numFmtId="5" fontId="13" fillId="0" borderId="17" xfId="0" applyNumberFormat="1" applyFont="1" applyFill="1" applyBorder="1" applyAlignment="1" applyProtection="1">
      <alignment horizontal="right" wrapText="1" indent="1"/>
    </xf>
    <xf numFmtId="5" fontId="13" fillId="0" borderId="17" xfId="0" applyNumberFormat="1" applyFont="1" applyFill="1" applyBorder="1" applyAlignment="1" applyProtection="1">
      <alignment horizontal="right" indent="1"/>
    </xf>
    <xf numFmtId="5" fontId="14" fillId="0" borderId="17" xfId="0" applyNumberFormat="1" applyFont="1" applyFill="1" applyBorder="1" applyAlignment="1" applyProtection="1">
      <alignment horizontal="right" indent="1"/>
    </xf>
    <xf numFmtId="14" fontId="33" fillId="0" borderId="17" xfId="0" applyNumberFormat="1" applyFont="1" applyFill="1" applyBorder="1" applyAlignment="1" applyProtection="1">
      <alignment horizontal="right" indent="1"/>
    </xf>
    <xf numFmtId="5" fontId="14" fillId="0" borderId="17" xfId="0" applyNumberFormat="1" applyFont="1" applyFill="1" applyBorder="1" applyAlignment="1" applyProtection="1">
      <alignment horizontal="right" vertical="center" wrapText="1" indent="1"/>
    </xf>
    <xf numFmtId="6" fontId="7" fillId="0" borderId="17" xfId="0" applyNumberFormat="1" applyFont="1" applyFill="1" applyBorder="1" applyAlignment="1" applyProtection="1">
      <alignment horizontal="right" indent="1"/>
    </xf>
    <xf numFmtId="38" fontId="7" fillId="0" borderId="17" xfId="0" applyNumberFormat="1" applyFont="1" applyFill="1" applyBorder="1" applyAlignment="1" applyProtection="1">
      <alignment horizontal="right" indent="1"/>
    </xf>
    <xf numFmtId="6" fontId="31" fillId="0" borderId="17" xfId="0" applyNumberFormat="1" applyFont="1" applyFill="1" applyBorder="1" applyAlignment="1" applyProtection="1">
      <alignment horizontal="right" vertical="center" indent="1"/>
    </xf>
    <xf numFmtId="6" fontId="7" fillId="2" borderId="17" xfId="0" applyNumberFormat="1" applyFont="1" applyFill="1" applyBorder="1" applyAlignment="1" applyProtection="1">
      <alignment horizontal="right" indent="1"/>
    </xf>
    <xf numFmtId="0" fontId="66" fillId="0" borderId="1" xfId="0" quotePrefix="1" applyFont="1" applyFill="1" applyBorder="1" applyAlignment="1" applyProtection="1">
      <alignment horizontal="right"/>
    </xf>
    <xf numFmtId="38" fontId="67" fillId="5" borderId="5" xfId="0" applyNumberFormat="1" applyFont="1" applyFill="1" applyBorder="1" applyProtection="1"/>
    <xf numFmtId="38" fontId="67" fillId="0" borderId="7" xfId="0" applyNumberFormat="1" applyFont="1" applyFill="1" applyBorder="1" applyAlignment="1" applyProtection="1"/>
    <xf numFmtId="38" fontId="68" fillId="2" borderId="7" xfId="0" applyNumberFormat="1" applyFont="1" applyFill="1" applyBorder="1" applyAlignment="1" applyProtection="1"/>
    <xf numFmtId="3" fontId="68" fillId="3" borderId="5" xfId="307" applyNumberFormat="1" applyFont="1" applyFill="1" applyBorder="1" applyProtection="1"/>
    <xf numFmtId="38" fontId="68" fillId="3" borderId="5" xfId="0" applyNumberFormat="1" applyFont="1" applyFill="1" applyBorder="1" applyProtection="1"/>
    <xf numFmtId="3" fontId="68" fillId="3" borderId="4" xfId="307" applyNumberFormat="1" applyFont="1" applyFill="1" applyBorder="1" applyProtection="1"/>
    <xf numFmtId="38" fontId="67" fillId="0" borderId="5" xfId="0" applyNumberFormat="1" applyFont="1" applyFill="1" applyBorder="1" applyProtection="1"/>
    <xf numFmtId="0" fontId="13" fillId="0" borderId="0" xfId="0" applyFont="1" applyBorder="1" applyAlignment="1" applyProtection="1">
      <alignment horizontal="left"/>
    </xf>
    <xf numFmtId="0" fontId="7" fillId="0" borderId="12" xfId="0" applyFont="1" applyBorder="1" applyProtection="1"/>
    <xf numFmtId="0" fontId="14" fillId="0" borderId="12" xfId="0" quotePrefix="1" applyFont="1" applyBorder="1" applyAlignment="1" applyProtection="1">
      <alignment horizontal="right"/>
    </xf>
    <xf numFmtId="0" fontId="13" fillId="9" borderId="11" xfId="0" applyFont="1" applyFill="1" applyBorder="1" applyAlignment="1" applyProtection="1">
      <alignment horizontal="right"/>
    </xf>
    <xf numFmtId="0" fontId="13" fillId="9" borderId="12" xfId="0" applyFont="1" applyFill="1" applyBorder="1" applyAlignment="1" applyProtection="1">
      <alignment horizontal="right"/>
    </xf>
    <xf numFmtId="0" fontId="13" fillId="9" borderId="12" xfId="0" applyFont="1" applyFill="1" applyBorder="1" applyProtection="1"/>
    <xf numFmtId="5" fontId="47" fillId="9" borderId="12" xfId="0" applyNumberFormat="1" applyFont="1" applyFill="1" applyBorder="1" applyProtection="1"/>
    <xf numFmtId="5" fontId="7" fillId="9" borderId="12" xfId="0" applyNumberFormat="1" applyFont="1" applyFill="1" applyBorder="1" applyProtection="1"/>
    <xf numFmtId="0" fontId="53" fillId="0" borderId="11" xfId="0" applyFont="1" applyFill="1" applyBorder="1" applyProtection="1"/>
    <xf numFmtId="3" fontId="49" fillId="0" borderId="12" xfId="0" applyNumberFormat="1" applyFont="1" applyFill="1" applyBorder="1" applyAlignment="1" applyProtection="1">
      <alignment vertical="center"/>
    </xf>
    <xf numFmtId="3" fontId="49" fillId="0" borderId="12" xfId="0" applyNumberFormat="1" applyFont="1" applyFill="1" applyBorder="1" applyProtection="1"/>
    <xf numFmtId="0" fontId="13" fillId="0" borderId="0" xfId="0" quotePrefix="1" applyFont="1" applyFill="1" applyBorder="1" applyAlignment="1" applyProtection="1">
      <alignment horizontal="right"/>
    </xf>
    <xf numFmtId="3" fontId="49" fillId="9" borderId="6" xfId="0" applyNumberFormat="1" applyFont="1" applyFill="1" applyBorder="1" applyProtection="1"/>
    <xf numFmtId="3" fontId="49" fillId="9" borderId="0" xfId="0" applyNumberFormat="1" applyFont="1" applyFill="1" applyBorder="1" applyProtection="1"/>
    <xf numFmtId="38" fontId="70" fillId="0" borderId="6" xfId="0" applyNumberFormat="1" applyFont="1" applyFill="1" applyBorder="1" applyAlignment="1" applyProtection="1"/>
    <xf numFmtId="3" fontId="49" fillId="0" borderId="0" xfId="0" applyNumberFormat="1" applyFont="1" applyFill="1" applyBorder="1" applyAlignment="1" applyProtection="1">
      <alignment vertical="center"/>
    </xf>
    <xf numFmtId="5" fontId="47" fillId="9" borderId="10" xfId="0" applyNumberFormat="1" applyFont="1" applyFill="1" applyBorder="1" applyProtection="1"/>
    <xf numFmtId="0" fontId="13" fillId="9" borderId="3" xfId="0" applyFont="1" applyFill="1" applyBorder="1" applyAlignment="1" applyProtection="1">
      <alignment horizontal="right"/>
    </xf>
    <xf numFmtId="5" fontId="47" fillId="9" borderId="3" xfId="0" applyNumberFormat="1" applyFont="1" applyFill="1" applyBorder="1" applyProtection="1"/>
    <xf numFmtId="5" fontId="7" fillId="9" borderId="3" xfId="0" applyNumberFormat="1" applyFont="1" applyFill="1" applyBorder="1" applyProtection="1"/>
    <xf numFmtId="0" fontId="53" fillId="0" borderId="6" xfId="0" applyFont="1" applyFill="1" applyBorder="1" applyProtection="1"/>
    <xf numFmtId="5" fontId="7" fillId="9" borderId="12" xfId="0" applyNumberFormat="1" applyFont="1" applyFill="1" applyBorder="1" applyAlignment="1" applyProtection="1">
      <alignment horizontal="center"/>
    </xf>
    <xf numFmtId="0" fontId="53" fillId="0" borderId="33" xfId="0" applyFont="1" applyFill="1" applyBorder="1" applyProtection="1"/>
    <xf numFmtId="38" fontId="53" fillId="0" borderId="34" xfId="0" applyNumberFormat="1" applyFont="1" applyFill="1" applyBorder="1" applyAlignment="1" applyProtection="1"/>
    <xf numFmtId="0" fontId="53" fillId="0" borderId="34" xfId="0" applyFont="1" applyFill="1" applyBorder="1" applyProtection="1"/>
    <xf numFmtId="3" fontId="8" fillId="3" borderId="5" xfId="0" applyNumberFormat="1" applyFont="1" applyFill="1" applyBorder="1" applyAlignment="1" applyProtection="1">
      <alignment horizontal="right" indent="2"/>
      <protection locked="0"/>
    </xf>
    <xf numFmtId="3" fontId="8" fillId="0" borderId="5" xfId="0" applyNumberFormat="1" applyFont="1" applyBorder="1" applyAlignment="1" applyProtection="1">
      <alignment horizontal="right" indent="2"/>
      <protection locked="0"/>
    </xf>
    <xf numFmtId="0" fontId="10" fillId="0" borderId="2" xfId="0" applyFont="1" applyBorder="1" applyAlignment="1" applyProtection="1"/>
    <xf numFmtId="0" fontId="8" fillId="0" borderId="2" xfId="0" applyFont="1" applyBorder="1" applyAlignment="1"/>
    <xf numFmtId="0" fontId="8" fillId="0" borderId="4" xfId="0" applyFont="1" applyBorder="1" applyAlignment="1"/>
    <xf numFmtId="0" fontId="13" fillId="0" borderId="2" xfId="0" applyFont="1" applyBorder="1" applyAlignment="1" applyProtection="1"/>
    <xf numFmtId="0" fontId="0" fillId="0" borderId="2" xfId="0" applyBorder="1" applyAlignment="1"/>
    <xf numFmtId="0" fontId="0" fillId="0" borderId="4" xfId="0" applyBorder="1" applyAlignment="1"/>
    <xf numFmtId="0" fontId="14" fillId="0" borderId="2" xfId="0" applyFont="1" applyFill="1" applyBorder="1" applyAlignment="1" applyProtection="1"/>
    <xf numFmtId="0" fontId="18" fillId="0" borderId="1" xfId="0" applyFont="1" applyBorder="1" applyAlignment="1" applyProtection="1"/>
    <xf numFmtId="0" fontId="18" fillId="0" borderId="2" xfId="0" applyFont="1" applyBorder="1" applyAlignment="1" applyProtection="1"/>
    <xf numFmtId="0" fontId="18" fillId="0" borderId="4" xfId="0" applyFont="1" applyBorder="1" applyAlignment="1" applyProtection="1"/>
    <xf numFmtId="166" fontId="15" fillId="0" borderId="1" xfId="0" applyNumberFormat="1" applyFont="1" applyFill="1" applyBorder="1" applyAlignment="1" applyProtection="1">
      <alignment horizontal="right" indent="2"/>
    </xf>
    <xf numFmtId="166" fontId="8" fillId="0" borderId="4" xfId="0" applyNumberFormat="1" applyFont="1" applyBorder="1" applyAlignment="1">
      <alignment horizontal="right" indent="2"/>
    </xf>
    <xf numFmtId="0" fontId="14" fillId="0" borderId="16" xfId="0" applyNumberFormat="1" applyFont="1" applyBorder="1" applyAlignment="1" applyProtection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9" fillId="0" borderId="3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/>
    </xf>
    <xf numFmtId="0" fontId="39" fillId="3" borderId="0" xfId="0" applyFont="1" applyFill="1" applyAlignment="1" applyProtection="1">
      <alignment horizontal="right"/>
      <protection locked="0"/>
    </xf>
    <xf numFmtId="0" fontId="8" fillId="0" borderId="0" xfId="0" applyFont="1" applyAlignment="1" applyProtection="1">
      <protection locked="0"/>
    </xf>
    <xf numFmtId="0" fontId="7" fillId="3" borderId="1" xfId="0" applyNumberFormat="1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10" fillId="0" borderId="17" xfId="0" applyFont="1" applyBorder="1" applyAlignment="1" applyProtection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5" fontId="10" fillId="0" borderId="17" xfId="0" applyNumberFormat="1" applyFont="1" applyBorder="1" applyAlignment="1" applyProtection="1">
      <alignment horizontal="center" wrapText="1"/>
    </xf>
    <xf numFmtId="0" fontId="10" fillId="0" borderId="16" xfId="0" applyFont="1" applyBorder="1" applyAlignment="1" applyProtection="1">
      <alignment horizontal="center"/>
    </xf>
    <xf numFmtId="0" fontId="0" fillId="0" borderId="16" xfId="0" applyBorder="1" applyAlignment="1"/>
    <xf numFmtId="166" fontId="8" fillId="3" borderId="5" xfId="0" applyNumberFormat="1" applyFont="1" applyFill="1" applyBorder="1" applyAlignment="1" applyProtection="1">
      <alignment horizontal="right" indent="2"/>
      <protection locked="0"/>
    </xf>
    <xf numFmtId="166" fontId="8" fillId="0" borderId="5" xfId="0" applyNumberFormat="1" applyFont="1" applyBorder="1" applyAlignment="1" applyProtection="1">
      <alignment horizontal="right" indent="2"/>
      <protection locked="0"/>
    </xf>
    <xf numFmtId="6" fontId="10" fillId="0" borderId="8" xfId="0" applyNumberFormat="1" applyFont="1" applyBorder="1" applyAlignment="1" applyProtection="1">
      <alignment horizontal="center" wrapText="1"/>
    </xf>
    <xf numFmtId="0" fontId="0" fillId="0" borderId="8" xfId="0" applyBorder="1" applyAlignment="1"/>
    <xf numFmtId="0" fontId="0" fillId="0" borderId="5" xfId="0" applyBorder="1" applyAlignment="1"/>
    <xf numFmtId="166" fontId="15" fillId="0" borderId="5" xfId="0" applyNumberFormat="1" applyFont="1" applyFill="1" applyBorder="1" applyAlignment="1" applyProtection="1">
      <alignment horizontal="right" indent="2"/>
    </xf>
    <xf numFmtId="166" fontId="8" fillId="0" borderId="5" xfId="0" applyNumberFormat="1" applyFont="1" applyBorder="1" applyAlignment="1">
      <alignment horizontal="right" indent="2"/>
    </xf>
    <xf numFmtId="0" fontId="52" fillId="3" borderId="1" xfId="0" applyFont="1" applyFill="1" applyBorder="1" applyAlignment="1" applyProtection="1">
      <protection locked="0"/>
    </xf>
    <xf numFmtId="0" fontId="52" fillId="3" borderId="2" xfId="0" applyFont="1" applyFill="1" applyBorder="1" applyAlignment="1" applyProtection="1">
      <protection locked="0"/>
    </xf>
    <xf numFmtId="0" fontId="52" fillId="3" borderId="4" xfId="0" applyFont="1" applyFill="1" applyBorder="1" applyAlignment="1" applyProtection="1">
      <protection locked="0"/>
    </xf>
    <xf numFmtId="0" fontId="10" fillId="0" borderId="8" xfId="0" applyFont="1" applyBorder="1" applyAlignment="1" applyProtection="1">
      <alignment horizontal="center" wrapText="1"/>
    </xf>
    <xf numFmtId="0" fontId="0" fillId="0" borderId="8" xfId="0" applyBorder="1" applyAlignment="1">
      <alignment horizontal="center"/>
    </xf>
    <xf numFmtId="0" fontId="10" fillId="0" borderId="5" xfId="0" applyFont="1" applyBorder="1" applyAlignment="1" applyProtection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63" fillId="7" borderId="2" xfId="0" applyFont="1" applyFill="1" applyBorder="1" applyAlignment="1" applyProtection="1"/>
    <xf numFmtId="0" fontId="64" fillId="0" borderId="2" xfId="0" applyFont="1" applyBorder="1" applyAlignment="1" applyProtection="1"/>
    <xf numFmtId="0" fontId="64" fillId="0" borderId="4" xfId="0" applyFont="1" applyBorder="1" applyAlignment="1" applyProtection="1"/>
    <xf numFmtId="3" fontId="8" fillId="3" borderId="1" xfId="0" applyNumberFormat="1" applyFont="1" applyFill="1" applyBorder="1" applyAlignment="1" applyProtection="1">
      <alignment horizontal="right" indent="2"/>
      <protection locked="0"/>
    </xf>
    <xf numFmtId="3" fontId="8" fillId="3" borderId="4" xfId="0" applyNumberFormat="1" applyFont="1" applyFill="1" applyBorder="1" applyAlignment="1" applyProtection="1">
      <alignment horizontal="right" indent="2"/>
      <protection locked="0"/>
    </xf>
    <xf numFmtId="5" fontId="9" fillId="0" borderId="15" xfId="0" applyNumberFormat="1" applyFont="1" applyBorder="1" applyAlignment="1" applyProtection="1">
      <alignment horizontal="left"/>
    </xf>
    <xf numFmtId="0" fontId="6" fillId="0" borderId="8" xfId="0" applyFont="1" applyBorder="1" applyAlignment="1" applyProtection="1"/>
    <xf numFmtId="0" fontId="6" fillId="0" borderId="10" xfId="0" applyFont="1" applyBorder="1" applyAlignment="1" applyProtection="1"/>
    <xf numFmtId="0" fontId="24" fillId="0" borderId="2" xfId="0" applyFont="1" applyBorder="1" applyAlignment="1" applyProtection="1"/>
    <xf numFmtId="0" fontId="11" fillId="0" borderId="2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vertical="center" wrapText="1"/>
    </xf>
    <xf numFmtId="5" fontId="9" fillId="0" borderId="2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5" xfId="0" applyBorder="1" applyAlignment="1">
      <alignment wrapText="1"/>
    </xf>
    <xf numFmtId="0" fontId="3" fillId="0" borderId="2" xfId="0" applyFont="1" applyBorder="1" applyAlignment="1" applyProtection="1">
      <alignment horizont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1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wrapText="1"/>
    </xf>
    <xf numFmtId="0" fontId="8" fillId="0" borderId="4" xfId="0" applyFont="1" applyBorder="1" applyAlignment="1" applyProtection="1">
      <alignment wrapText="1"/>
    </xf>
    <xf numFmtId="0" fontId="14" fillId="0" borderId="2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/>
    </xf>
    <xf numFmtId="0" fontId="18" fillId="0" borderId="0" xfId="0" applyFont="1" applyBorder="1" applyAlignment="1" applyProtection="1"/>
    <xf numFmtId="0" fontId="3" fillId="0" borderId="11" xfId="0" applyFont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35" fillId="0" borderId="2" xfId="0" applyFont="1" applyBorder="1" applyAlignment="1" applyProtection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2" xfId="0" applyFont="1" applyFill="1" applyBorder="1" applyAlignment="1" applyProtection="1">
      <alignment horizontal="left" vertical="center" wrapText="1"/>
    </xf>
    <xf numFmtId="0" fontId="14" fillId="0" borderId="13" xfId="0" applyNumberFormat="1" applyFont="1" applyBorder="1" applyAlignment="1" applyProtection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5" fontId="14" fillId="0" borderId="25" xfId="0" applyNumberFormat="1" applyFont="1" applyBorder="1" applyAlignment="1" applyProtection="1">
      <alignment horizontal="center" wrapText="1"/>
    </xf>
    <xf numFmtId="5" fontId="14" fillId="0" borderId="26" xfId="0" applyNumberFormat="1" applyFont="1" applyBorder="1" applyAlignment="1" applyProtection="1">
      <alignment horizontal="center" wrapText="1"/>
    </xf>
    <xf numFmtId="5" fontId="14" fillId="0" borderId="24" xfId="0" applyNumberFormat="1" applyFont="1" applyBorder="1" applyAlignment="1" applyProtection="1">
      <alignment horizontal="center" wrapText="1"/>
    </xf>
    <xf numFmtId="0" fontId="14" fillId="0" borderId="1" xfId="0" applyNumberFormat="1" applyFont="1" applyBorder="1" applyAlignment="1" applyProtection="1">
      <alignment horizontal="center" wrapText="1"/>
    </xf>
    <xf numFmtId="0" fontId="7" fillId="0" borderId="1" xfId="0" applyNumberFormat="1" applyFont="1" applyBorder="1" applyAlignment="1" applyProtection="1">
      <alignment horizontal="center" wrapText="1"/>
    </xf>
    <xf numFmtId="14" fontId="6" fillId="3" borderId="1" xfId="0" applyNumberFormat="1" applyFont="1" applyFill="1" applyBorder="1" applyAlignment="1" applyProtection="1">
      <protection locked="0"/>
    </xf>
    <xf numFmtId="14" fontId="6" fillId="3" borderId="2" xfId="0" applyNumberFormat="1" applyFont="1" applyFill="1" applyBorder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10" fillId="0" borderId="0" xfId="0" applyFont="1" applyBorder="1" applyAlignment="1" applyProtection="1">
      <alignment horizontal="right"/>
    </xf>
    <xf numFmtId="0" fontId="0" fillId="0" borderId="0" xfId="0" applyAlignment="1"/>
    <xf numFmtId="0" fontId="0" fillId="0" borderId="14" xfId="0" applyBorder="1" applyAlignment="1"/>
    <xf numFmtId="0" fontId="11" fillId="0" borderId="1" xfId="0" applyFont="1" applyBorder="1" applyAlignment="1" applyProtection="1">
      <alignment horizontal="right" indent="1"/>
    </xf>
    <xf numFmtId="0" fontId="10" fillId="0" borderId="2" xfId="0" applyFont="1" applyBorder="1" applyAlignment="1">
      <alignment horizontal="right" indent="1"/>
    </xf>
    <xf numFmtId="0" fontId="10" fillId="0" borderId="4" xfId="0" applyFont="1" applyBorder="1" applyAlignment="1">
      <alignment horizontal="right" indent="1"/>
    </xf>
    <xf numFmtId="0" fontId="10" fillId="0" borderId="2" xfId="0" applyFont="1" applyBorder="1" applyAlignment="1" applyProtection="1">
      <alignment horizontal="left"/>
    </xf>
    <xf numFmtId="5" fontId="9" fillId="0" borderId="3" xfId="0" applyNumberFormat="1" applyFont="1" applyBorder="1" applyAlignment="1" applyProtection="1">
      <alignment horizontal="left"/>
    </xf>
    <xf numFmtId="0" fontId="6" fillId="0" borderId="3" xfId="0" applyFont="1" applyBorder="1" applyAlignment="1" applyProtection="1"/>
    <xf numFmtId="166" fontId="49" fillId="7" borderId="1" xfId="0" applyNumberFormat="1" applyFont="1" applyFill="1" applyBorder="1" applyAlignment="1" applyProtection="1">
      <alignment horizontal="center"/>
      <protection locked="0"/>
    </xf>
    <xf numFmtId="166" fontId="0" fillId="7" borderId="2" xfId="0" applyNumberForma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0" fontId="10" fillId="9" borderId="6" xfId="0" applyFont="1" applyFill="1" applyBorder="1" applyAlignment="1" applyProtection="1"/>
    <xf numFmtId="0" fontId="8" fillId="9" borderId="0" xfId="0" applyFont="1" applyFill="1" applyBorder="1" applyAlignment="1" applyProtection="1"/>
    <xf numFmtId="0" fontId="8" fillId="9" borderId="14" xfId="0" applyFont="1" applyFill="1" applyBorder="1" applyAlignment="1" applyProtection="1"/>
    <xf numFmtId="0" fontId="10" fillId="7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14" fillId="0" borderId="2" xfId="0" applyFont="1" applyBorder="1" applyAlignment="1" applyProtection="1">
      <alignment wrapText="1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protection locked="0"/>
    </xf>
    <xf numFmtId="0" fontId="10" fillId="0" borderId="28" xfId="0" applyFont="1" applyFill="1" applyBorder="1" applyAlignment="1" applyProtection="1">
      <alignment horizontal="left" vertical="center"/>
    </xf>
    <xf numFmtId="0" fontId="0" fillId="0" borderId="29" xfId="0" applyBorder="1" applyAlignment="1"/>
    <xf numFmtId="0" fontId="0" fillId="0" borderId="30" xfId="0" applyBorder="1" applyAlignment="1"/>
    <xf numFmtId="0" fontId="32" fillId="0" borderId="22" xfId="0" applyFont="1" applyBorder="1" applyAlignment="1" applyProtection="1">
      <alignment horizontal="right"/>
    </xf>
    <xf numFmtId="0" fontId="0" fillId="0" borderId="19" xfId="0" applyBorder="1" applyAlignment="1"/>
    <xf numFmtId="0" fontId="0" fillId="0" borderId="27" xfId="0" applyBorder="1" applyAlignment="1"/>
    <xf numFmtId="14" fontId="41" fillId="3" borderId="0" xfId="0" applyNumberFormat="1" applyFont="1" applyFill="1" applyAlignment="1" applyProtection="1">
      <alignment horizontal="left" wrapText="1"/>
      <protection locked="0"/>
    </xf>
    <xf numFmtId="0" fontId="9" fillId="0" borderId="1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3" fontId="14" fillId="0" borderId="5" xfId="0" applyNumberFormat="1" applyFont="1" applyBorder="1" applyAlignment="1" applyProtection="1">
      <alignment horizontal="center"/>
    </xf>
    <xf numFmtId="3" fontId="13" fillId="0" borderId="5" xfId="0" applyNumberFormat="1" applyFont="1" applyBorder="1" applyAlignment="1" applyProtection="1">
      <alignment horizontal="center"/>
    </xf>
    <xf numFmtId="0" fontId="8" fillId="3" borderId="0" xfId="0" applyNumberFormat="1" applyFont="1" applyFill="1" applyAlignment="1" applyProtection="1">
      <alignment horizontal="left" wrapText="1"/>
      <protection locked="0"/>
    </xf>
    <xf numFmtId="3" fontId="14" fillId="0" borderId="0" xfId="0" applyNumberFormat="1" applyFont="1" applyBorder="1" applyAlignment="1" applyProtection="1">
      <alignment horizontal="center"/>
    </xf>
    <xf numFmtId="3" fontId="13" fillId="0" borderId="0" xfId="0" applyNumberFormat="1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right"/>
    </xf>
    <xf numFmtId="0" fontId="2" fillId="0" borderId="12" xfId="0" applyFont="1" applyBorder="1" applyAlignment="1"/>
    <xf numFmtId="0" fontId="2" fillId="0" borderId="13" xfId="0" applyFont="1" applyBorder="1" applyAlignment="1"/>
    <xf numFmtId="0" fontId="9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42" fontId="15" fillId="0" borderId="5" xfId="0" applyNumberFormat="1" applyFont="1" applyFill="1" applyBorder="1" applyAlignment="1" applyProtection="1">
      <alignment horizontal="right"/>
    </xf>
    <xf numFmtId="42" fontId="8" fillId="0" borderId="5" xfId="0" applyNumberFormat="1" applyFont="1" applyFill="1" applyBorder="1" applyAlignment="1" applyProtection="1">
      <alignment horizontal="right"/>
    </xf>
    <xf numFmtId="42" fontId="15" fillId="0" borderId="16" xfId="0" applyNumberFormat="1" applyFont="1" applyFill="1" applyBorder="1" applyAlignment="1" applyProtection="1">
      <alignment horizontal="right"/>
    </xf>
    <xf numFmtId="42" fontId="15" fillId="0" borderId="8" xfId="0" applyNumberFormat="1" applyFont="1" applyFill="1" applyBorder="1" applyAlignment="1" applyProtection="1">
      <alignment horizontal="right"/>
    </xf>
    <xf numFmtId="42" fontId="19" fillId="0" borderId="5" xfId="0" applyNumberFormat="1" applyFont="1" applyFill="1" applyBorder="1" applyAlignment="1" applyProtection="1">
      <alignment horizontal="right"/>
    </xf>
    <xf numFmtId="42" fontId="18" fillId="0" borderId="5" xfId="0" applyNumberFormat="1" applyFont="1" applyFill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41" fontId="10" fillId="6" borderId="16" xfId="0" applyNumberFormat="1" applyFont="1" applyFill="1" applyBorder="1" applyAlignment="1" applyProtection="1">
      <alignment horizontal="center" wrapText="1"/>
    </xf>
    <xf numFmtId="0" fontId="10" fillId="6" borderId="8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horizontal="center"/>
    </xf>
    <xf numFmtId="0" fontId="8" fillId="7" borderId="2" xfId="0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left" wrapText="1" indent="2"/>
    </xf>
    <xf numFmtId="0" fontId="2" fillId="0" borderId="12" xfId="0" applyFont="1" applyBorder="1" applyAlignment="1" applyProtection="1">
      <alignment horizontal="left" wrapText="1" indent="2"/>
    </xf>
    <xf numFmtId="0" fontId="2" fillId="0" borderId="13" xfId="0" applyFont="1" applyBorder="1" applyAlignment="1" applyProtection="1">
      <alignment horizontal="left" wrapText="1" indent="2"/>
    </xf>
    <xf numFmtId="0" fontId="9" fillId="0" borderId="2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left" wrapText="1" indent="7"/>
    </xf>
    <xf numFmtId="0" fontId="0" fillId="0" borderId="12" xfId="0" applyBorder="1" applyAlignment="1">
      <alignment horizontal="left" wrapText="1" indent="7"/>
    </xf>
    <xf numFmtId="0" fontId="0" fillId="0" borderId="13" xfId="0" applyBorder="1" applyAlignment="1">
      <alignment horizontal="left" wrapText="1" indent="7"/>
    </xf>
    <xf numFmtId="0" fontId="0" fillId="0" borderId="10" xfId="0" applyBorder="1" applyAlignment="1">
      <alignment horizontal="left" wrapText="1" indent="7"/>
    </xf>
    <xf numFmtId="0" fontId="0" fillId="0" borderId="3" xfId="0" applyBorder="1" applyAlignment="1">
      <alignment horizontal="left" wrapText="1" indent="7"/>
    </xf>
    <xf numFmtId="0" fontId="0" fillId="0" borderId="15" xfId="0" applyBorder="1" applyAlignment="1">
      <alignment horizontal="left" wrapText="1" indent="7"/>
    </xf>
    <xf numFmtId="0" fontId="19" fillId="3" borderId="1" xfId="0" applyFont="1" applyFill="1" applyBorder="1" applyAlignment="1" applyProtection="1">
      <protection locked="0"/>
    </xf>
    <xf numFmtId="0" fontId="19" fillId="3" borderId="2" xfId="0" applyFont="1" applyFill="1" applyBorder="1"/>
    <xf numFmtId="0" fontId="19" fillId="3" borderId="4" xfId="0" applyFont="1" applyFill="1" applyBorder="1"/>
    <xf numFmtId="0" fontId="7" fillId="3" borderId="2" xfId="0" applyFont="1" applyFill="1" applyBorder="1" applyAlignment="1"/>
    <xf numFmtId="0" fontId="7" fillId="3" borderId="4" xfId="0" applyFont="1" applyFill="1" applyBorder="1" applyAlignment="1"/>
    <xf numFmtId="5" fontId="10" fillId="0" borderId="8" xfId="0" applyNumberFormat="1" applyFont="1" applyBorder="1" applyAlignment="1" applyProtection="1">
      <alignment horizontal="center" wrapText="1"/>
    </xf>
    <xf numFmtId="6" fontId="10" fillId="0" borderId="17" xfId="0" applyNumberFormat="1" applyFont="1" applyBorder="1" applyAlignment="1" applyProtection="1">
      <alignment horizontal="center" wrapText="1"/>
    </xf>
    <xf numFmtId="0" fontId="7" fillId="0" borderId="1" xfId="0" applyFont="1" applyFill="1" applyBorder="1" applyAlignment="1" applyProtection="1"/>
    <xf numFmtId="0" fontId="7" fillId="0" borderId="2" xfId="0" applyFont="1" applyFill="1" applyBorder="1" applyAlignment="1" applyProtection="1"/>
    <xf numFmtId="0" fontId="7" fillId="0" borderId="4" xfId="0" applyFont="1" applyFill="1" applyBorder="1" applyAlignment="1" applyProtection="1"/>
    <xf numFmtId="0" fontId="10" fillId="0" borderId="11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0" fillId="0" borderId="0" xfId="0" applyFont="1" applyBorder="1" applyAlignment="1" applyProtection="1">
      <alignment horizontal="center" wrapText="1"/>
    </xf>
    <xf numFmtId="0" fontId="10" fillId="0" borderId="14" xfId="0" applyFont="1" applyBorder="1" applyAlignment="1" applyProtection="1">
      <alignment horizontal="center" wrapText="1"/>
    </xf>
    <xf numFmtId="0" fontId="10" fillId="0" borderId="10" xfId="0" applyFont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</xf>
    <xf numFmtId="0" fontId="10" fillId="0" borderId="15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right" indent="1"/>
    </xf>
    <xf numFmtId="0" fontId="18" fillId="0" borderId="12" xfId="0" applyFont="1" applyBorder="1" applyAlignment="1">
      <alignment horizontal="right" indent="1"/>
    </xf>
    <xf numFmtId="0" fontId="18" fillId="0" borderId="13" xfId="0" applyFont="1" applyBorder="1" applyAlignment="1">
      <alignment horizontal="right" indent="1"/>
    </xf>
    <xf numFmtId="5" fontId="14" fillId="0" borderId="31" xfId="0" applyNumberFormat="1" applyFont="1" applyBorder="1" applyAlignment="1" applyProtection="1">
      <alignment horizontal="center" wrapText="1"/>
    </xf>
    <xf numFmtId="5" fontId="14" fillId="0" borderId="32" xfId="0" applyNumberFormat="1" applyFont="1" applyBorder="1" applyAlignment="1" applyProtection="1">
      <alignment horizontal="center" wrapText="1"/>
    </xf>
    <xf numFmtId="5" fontId="14" fillId="0" borderId="18" xfId="0" applyNumberFormat="1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left"/>
    </xf>
    <xf numFmtId="0" fontId="18" fillId="0" borderId="3" xfId="0" applyFont="1" applyBorder="1" applyAlignment="1"/>
    <xf numFmtId="0" fontId="18" fillId="0" borderId="5" xfId="0" applyFont="1" applyBorder="1" applyAlignment="1" applyProtection="1"/>
    <xf numFmtId="0" fontId="0" fillId="0" borderId="0" xfId="0" applyAlignment="1">
      <alignment wrapText="1"/>
    </xf>
    <xf numFmtId="0" fontId="14" fillId="0" borderId="5" xfId="0" applyNumberFormat="1" applyFont="1" applyBorder="1" applyAlignment="1" applyProtection="1">
      <alignment horizontal="center" wrapText="1"/>
    </xf>
    <xf numFmtId="0" fontId="7" fillId="0" borderId="5" xfId="0" applyNumberFormat="1" applyFont="1" applyBorder="1" applyAlignment="1" applyProtection="1">
      <alignment horizontal="center" wrapText="1"/>
    </xf>
    <xf numFmtId="0" fontId="0" fillId="0" borderId="12" xfId="0" applyBorder="1" applyAlignment="1">
      <alignment horizontal="right" indent="1"/>
    </xf>
    <xf numFmtId="0" fontId="0" fillId="0" borderId="13" xfId="0" applyBorder="1" applyAlignment="1">
      <alignment horizontal="right" indent="1"/>
    </xf>
    <xf numFmtId="6" fontId="14" fillId="0" borderId="16" xfId="0" applyNumberFormat="1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 applyProtection="1"/>
    <xf numFmtId="0" fontId="8" fillId="3" borderId="5" xfId="0" applyFont="1" applyFill="1" applyBorder="1" applyAlignment="1" applyProtection="1">
      <protection locked="0"/>
    </xf>
    <xf numFmtId="0" fontId="8" fillId="0" borderId="29" xfId="0" applyFont="1" applyBorder="1" applyAlignment="1"/>
    <xf numFmtId="0" fontId="8" fillId="0" borderId="30" xfId="0" applyFont="1" applyBorder="1" applyAlignment="1"/>
    <xf numFmtId="0" fontId="10" fillId="0" borderId="10" xfId="0" applyFont="1" applyFill="1" applyBorder="1" applyAlignment="1" applyProtection="1">
      <alignment horizontal="left" vertical="center"/>
    </xf>
    <xf numFmtId="0" fontId="8" fillId="0" borderId="3" xfId="0" applyFont="1" applyBorder="1" applyAlignment="1"/>
    <xf numFmtId="0" fontId="8" fillId="0" borderId="15" xfId="0" applyFont="1" applyBorder="1" applyAlignment="1"/>
    <xf numFmtId="49" fontId="8" fillId="3" borderId="8" xfId="0" applyNumberFormat="1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protection locked="0"/>
    </xf>
    <xf numFmtId="0" fontId="10" fillId="0" borderId="22" xfId="0" applyFont="1" applyFill="1" applyBorder="1" applyAlignment="1" applyProtection="1">
      <alignment horizontal="left" vertical="center"/>
    </xf>
    <xf numFmtId="0" fontId="8" fillId="0" borderId="19" xfId="0" applyFont="1" applyBorder="1" applyAlignment="1"/>
    <xf numFmtId="0" fontId="8" fillId="0" borderId="27" xfId="0" applyFont="1" applyBorder="1" applyAlignment="1"/>
    <xf numFmtId="0" fontId="8" fillId="0" borderId="0" xfId="0" applyFont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9" fillId="3" borderId="1" xfId="0" applyNumberFormat="1" applyFont="1" applyFill="1" applyBorder="1" applyAlignment="1" applyProtection="1">
      <protection locked="0"/>
    </xf>
    <xf numFmtId="0" fontId="19" fillId="3" borderId="2" xfId="0" applyNumberFormat="1" applyFont="1" applyFill="1" applyBorder="1"/>
    <xf numFmtId="0" fontId="19" fillId="3" borderId="4" xfId="0" applyNumberFormat="1" applyFont="1" applyFill="1" applyBorder="1"/>
    <xf numFmtId="0" fontId="19" fillId="3" borderId="2" xfId="0" applyFont="1" applyFill="1" applyBorder="1" applyAlignment="1" applyProtection="1">
      <protection locked="0"/>
    </xf>
    <xf numFmtId="0" fontId="19" fillId="3" borderId="4" xfId="0" applyFont="1" applyFill="1" applyBorder="1" applyAlignment="1" applyProtection="1">
      <protection locked="0"/>
    </xf>
    <xf numFmtId="0" fontId="9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8" fillId="0" borderId="1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6" fillId="3" borderId="1" xfId="0" applyFont="1" applyFill="1" applyBorder="1" applyAlignment="1" applyProtection="1">
      <protection locked="0"/>
    </xf>
    <xf numFmtId="0" fontId="7" fillId="0" borderId="5" xfId="0" applyFont="1" applyFill="1" applyBorder="1" applyAlignment="1" applyProtection="1"/>
    <xf numFmtId="0" fontId="9" fillId="0" borderId="0" xfId="0" applyFont="1" applyBorder="1" applyAlignment="1" applyProtection="1">
      <alignment horizontal="right" indent="1"/>
    </xf>
    <xf numFmtId="0" fontId="18" fillId="0" borderId="0" xfId="0" applyFont="1" applyBorder="1" applyAlignment="1">
      <alignment horizontal="right" indent="1"/>
    </xf>
    <xf numFmtId="0" fontId="0" fillId="0" borderId="14" xfId="0" applyBorder="1" applyAlignment="1">
      <alignment horizontal="right" indent="1"/>
    </xf>
    <xf numFmtId="0" fontId="6" fillId="3" borderId="1" xfId="0" applyNumberFormat="1" applyFont="1" applyFill="1" applyBorder="1" applyAlignment="1" applyProtection="1">
      <protection locked="0"/>
    </xf>
    <xf numFmtId="0" fontId="6" fillId="3" borderId="2" xfId="0" applyNumberFormat="1" applyFont="1" applyFill="1" applyBorder="1"/>
    <xf numFmtId="0" fontId="6" fillId="3" borderId="4" xfId="0" applyNumberFormat="1" applyFont="1" applyFill="1" applyBorder="1"/>
    <xf numFmtId="38" fontId="7" fillId="3" borderId="5" xfId="0" applyNumberFormat="1" applyFont="1" applyFill="1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38" fontId="7" fillId="3" borderId="1" xfId="0" applyNumberFormat="1" applyFont="1" applyFill="1" applyBorder="1" applyAlignment="1" applyProtection="1">
      <protection locked="0"/>
    </xf>
    <xf numFmtId="38" fontId="7" fillId="3" borderId="4" xfId="0" applyNumberFormat="1" applyFont="1" applyFill="1" applyBorder="1" applyAlignment="1" applyProtection="1">
      <protection locked="0"/>
    </xf>
    <xf numFmtId="6" fontId="10" fillId="0" borderId="6" xfId="0" applyNumberFormat="1" applyFont="1" applyBorder="1" applyAlignment="1" applyProtection="1">
      <alignment horizontal="center" wrapText="1"/>
    </xf>
    <xf numFmtId="38" fontId="31" fillId="0" borderId="1" xfId="0" applyNumberFormat="1" applyFont="1" applyFill="1" applyBorder="1" applyAlignment="1" applyProtection="1"/>
    <xf numFmtId="0" fontId="14" fillId="0" borderId="13" xfId="307" applyNumberFormat="1" applyFont="1" applyBorder="1" applyAlignment="1" applyProtection="1">
      <alignment horizontal="center" wrapText="1"/>
    </xf>
    <xf numFmtId="0" fontId="7" fillId="0" borderId="14" xfId="307" applyFont="1" applyBorder="1" applyAlignment="1">
      <alignment horizontal="center" wrapText="1"/>
    </xf>
    <xf numFmtId="0" fontId="7" fillId="0" borderId="15" xfId="307" applyFont="1" applyBorder="1" applyAlignment="1">
      <alignment horizontal="center" wrapText="1"/>
    </xf>
    <xf numFmtId="0" fontId="14" fillId="0" borderId="16" xfId="307" applyNumberFormat="1" applyFont="1" applyBorder="1" applyAlignment="1" applyProtection="1">
      <alignment horizontal="center" wrapText="1"/>
    </xf>
    <xf numFmtId="0" fontId="7" fillId="0" borderId="17" xfId="307" applyFont="1" applyBorder="1" applyAlignment="1">
      <alignment horizontal="center" wrapText="1"/>
    </xf>
    <xf numFmtId="0" fontId="7" fillId="0" borderId="8" xfId="307" applyFont="1" applyBorder="1" applyAlignment="1">
      <alignment horizontal="center" wrapText="1"/>
    </xf>
    <xf numFmtId="0" fontId="7" fillId="3" borderId="2" xfId="0" applyNumberFormat="1" applyFont="1" applyFill="1" applyBorder="1" applyAlignment="1" applyProtection="1">
      <alignment horizontal="left"/>
      <protection locked="0"/>
    </xf>
    <xf numFmtId="0" fontId="7" fillId="3" borderId="4" xfId="0" applyNumberFormat="1" applyFont="1" applyFill="1" applyBorder="1" applyAlignment="1" applyProtection="1">
      <alignment horizontal="left"/>
      <protection locked="0"/>
    </xf>
    <xf numFmtId="41" fontId="18" fillId="0" borderId="5" xfId="0" applyNumberFormat="1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 wrapText="1"/>
    </xf>
    <xf numFmtId="0" fontId="9" fillId="0" borderId="4" xfId="0" applyFont="1" applyBorder="1" applyAlignment="1" applyProtection="1">
      <alignment horizontal="center" wrapText="1"/>
    </xf>
    <xf numFmtId="41" fontId="8" fillId="0" borderId="5" xfId="0" applyNumberFormat="1" applyFont="1" applyBorder="1" applyAlignment="1" applyProtection="1">
      <alignment horizontal="right"/>
    </xf>
    <xf numFmtId="41" fontId="55" fillId="0" borderId="5" xfId="0" applyNumberFormat="1" applyFont="1" applyBorder="1" applyAlignment="1" applyProtection="1">
      <alignment horizontal="right"/>
    </xf>
    <xf numFmtId="41" fontId="8" fillId="0" borderId="16" xfId="0" applyNumberFormat="1" applyFont="1" applyBorder="1" applyAlignment="1" applyProtection="1">
      <alignment horizontal="right"/>
    </xf>
    <xf numFmtId="41" fontId="8" fillId="0" borderId="8" xfId="0" applyNumberFormat="1" applyFont="1" applyBorder="1" applyAlignment="1" applyProtection="1">
      <alignment horizontal="right"/>
    </xf>
    <xf numFmtId="38" fontId="7" fillId="0" borderId="1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/>
    <xf numFmtId="0" fontId="6" fillId="3" borderId="2" xfId="0" applyFont="1" applyFill="1" applyBorder="1"/>
    <xf numFmtId="0" fontId="6" fillId="3" borderId="4" xfId="0" applyFont="1" applyFill="1" applyBorder="1"/>
    <xf numFmtId="0" fontId="7" fillId="0" borderId="2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9" fillId="0" borderId="3" xfId="0" applyFont="1" applyFill="1" applyBorder="1" applyAlignment="1" applyProtection="1">
      <alignment horizontal="left"/>
    </xf>
    <xf numFmtId="0" fontId="6" fillId="0" borderId="3" xfId="0" applyFont="1" applyFill="1" applyBorder="1" applyAlignment="1" applyProtection="1"/>
    <xf numFmtId="0" fontId="8" fillId="0" borderId="0" xfId="0" applyFont="1" applyBorder="1" applyAlignment="1" applyProtection="1"/>
  </cellXfs>
  <cellStyles count="1822">
    <cellStyle name="Comma 23 2" xfId="1"/>
    <cellStyle name="Comma 23 2 2" xfId="915"/>
    <cellStyle name="Comma 23 3" xfId="2"/>
    <cellStyle name="Comma 23 3 2" xfId="916"/>
    <cellStyle name="Comma 23 4" xfId="3"/>
    <cellStyle name="Comma 23 4 2" xfId="917"/>
    <cellStyle name="Comma 23 5" xfId="4"/>
    <cellStyle name="Comma 23 5 2" xfId="918"/>
    <cellStyle name="Comma 23 6" xfId="5"/>
    <cellStyle name="Comma 23 6 2" xfId="919"/>
    <cellStyle name="Comma 23 7" xfId="6"/>
    <cellStyle name="Comma 23 7 2" xfId="920"/>
    <cellStyle name="Comma 23 8" xfId="7"/>
    <cellStyle name="Comma 23 8 2" xfId="921"/>
    <cellStyle name="Comma 5 10" xfId="8"/>
    <cellStyle name="Comma 5 10 2" xfId="922"/>
    <cellStyle name="Comma 5 11" xfId="9"/>
    <cellStyle name="Comma 5 11 2" xfId="923"/>
    <cellStyle name="Comma 5 2" xfId="10"/>
    <cellStyle name="Comma 5 2 2" xfId="924"/>
    <cellStyle name="Comma 5 3" xfId="11"/>
    <cellStyle name="Comma 5 3 2" xfId="925"/>
    <cellStyle name="Comma 5 4" xfId="12"/>
    <cellStyle name="Comma 5 4 2" xfId="926"/>
    <cellStyle name="Comma 5 5" xfId="13"/>
    <cellStyle name="Comma 5 5 2" xfId="927"/>
    <cellStyle name="Comma 5 6" xfId="14"/>
    <cellStyle name="Comma 5 6 2" xfId="928"/>
    <cellStyle name="Comma 5 7" xfId="15"/>
    <cellStyle name="Comma 5 7 2" xfId="929"/>
    <cellStyle name="Comma 5 8" xfId="16"/>
    <cellStyle name="Comma 5 8 2" xfId="930"/>
    <cellStyle name="Comma 5 9" xfId="17"/>
    <cellStyle name="Comma 5 9 2" xfId="931"/>
    <cellStyle name="Currency" xfId="18" builtinId="4"/>
    <cellStyle name="Currency 10" xfId="19"/>
    <cellStyle name="Currency 10 10" xfId="20"/>
    <cellStyle name="Currency 10 10 2" xfId="933"/>
    <cellStyle name="Currency 10 11" xfId="21"/>
    <cellStyle name="Currency 10 11 2" xfId="934"/>
    <cellStyle name="Currency 10 12" xfId="22"/>
    <cellStyle name="Currency 10 12 2" xfId="935"/>
    <cellStyle name="Currency 10 13" xfId="23"/>
    <cellStyle name="Currency 10 13 2" xfId="936"/>
    <cellStyle name="Currency 10 14" xfId="24"/>
    <cellStyle name="Currency 10 14 2" xfId="937"/>
    <cellStyle name="Currency 10 15" xfId="25"/>
    <cellStyle name="Currency 10 15 2" xfId="938"/>
    <cellStyle name="Currency 10 16" xfId="26"/>
    <cellStyle name="Currency 10 16 2" xfId="939"/>
    <cellStyle name="Currency 10 17" xfId="27"/>
    <cellStyle name="Currency 10 17 2" xfId="940"/>
    <cellStyle name="Currency 10 18" xfId="28"/>
    <cellStyle name="Currency 10 18 2" xfId="941"/>
    <cellStyle name="Currency 10 19" xfId="29"/>
    <cellStyle name="Currency 10 19 2" xfId="942"/>
    <cellStyle name="Currency 10 2" xfId="30"/>
    <cellStyle name="Currency 10 2 2" xfId="943"/>
    <cellStyle name="Currency 10 20" xfId="31"/>
    <cellStyle name="Currency 10 20 2" xfId="944"/>
    <cellStyle name="Currency 10 21" xfId="32"/>
    <cellStyle name="Currency 10 21 2" xfId="945"/>
    <cellStyle name="Currency 10 22" xfId="33"/>
    <cellStyle name="Currency 10 22 2" xfId="946"/>
    <cellStyle name="Currency 10 23" xfId="34"/>
    <cellStyle name="Currency 10 23 2" xfId="947"/>
    <cellStyle name="Currency 10 24" xfId="35"/>
    <cellStyle name="Currency 10 24 2" xfId="948"/>
    <cellStyle name="Currency 10 25" xfId="36"/>
    <cellStyle name="Currency 10 25 2" xfId="949"/>
    <cellStyle name="Currency 10 26" xfId="37"/>
    <cellStyle name="Currency 10 26 2" xfId="950"/>
    <cellStyle name="Currency 10 27" xfId="38"/>
    <cellStyle name="Currency 10 27 2" xfId="951"/>
    <cellStyle name="Currency 10 28" xfId="39"/>
    <cellStyle name="Currency 10 28 2" xfId="952"/>
    <cellStyle name="Currency 10 29" xfId="40"/>
    <cellStyle name="Currency 10 29 2" xfId="953"/>
    <cellStyle name="Currency 10 3" xfId="41"/>
    <cellStyle name="Currency 10 3 2" xfId="954"/>
    <cellStyle name="Currency 10 30" xfId="42"/>
    <cellStyle name="Currency 10 30 2" xfId="955"/>
    <cellStyle name="Currency 10 31" xfId="43"/>
    <cellStyle name="Currency 10 31 2" xfId="956"/>
    <cellStyle name="Currency 10 32" xfId="44"/>
    <cellStyle name="Currency 10 32 2" xfId="957"/>
    <cellStyle name="Currency 10 33" xfId="45"/>
    <cellStyle name="Currency 10 33 2" xfId="958"/>
    <cellStyle name="Currency 10 34" xfId="46"/>
    <cellStyle name="Currency 10 34 2" xfId="959"/>
    <cellStyle name="Currency 10 35" xfId="47"/>
    <cellStyle name="Currency 10 35 2" xfId="960"/>
    <cellStyle name="Currency 10 36" xfId="48"/>
    <cellStyle name="Currency 10 36 2" xfId="961"/>
    <cellStyle name="Currency 10 37" xfId="49"/>
    <cellStyle name="Currency 10 37 2" xfId="962"/>
    <cellStyle name="Currency 10 38" xfId="50"/>
    <cellStyle name="Currency 10 38 2" xfId="963"/>
    <cellStyle name="Currency 10 39" xfId="932"/>
    <cellStyle name="Currency 10 4" xfId="51"/>
    <cellStyle name="Currency 10 4 2" xfId="964"/>
    <cellStyle name="Currency 10 5" xfId="52"/>
    <cellStyle name="Currency 10 5 2" xfId="965"/>
    <cellStyle name="Currency 10 6" xfId="53"/>
    <cellStyle name="Currency 10 6 2" xfId="966"/>
    <cellStyle name="Currency 10 7" xfId="54"/>
    <cellStyle name="Currency 10 7 2" xfId="967"/>
    <cellStyle name="Currency 10 8" xfId="55"/>
    <cellStyle name="Currency 10 8 2" xfId="968"/>
    <cellStyle name="Currency 10 9" xfId="56"/>
    <cellStyle name="Currency 10 9 2" xfId="969"/>
    <cellStyle name="Currency 11" xfId="57"/>
    <cellStyle name="Currency 11 2" xfId="970"/>
    <cellStyle name="Currency 12" xfId="58"/>
    <cellStyle name="Currency 12 2" xfId="971"/>
    <cellStyle name="Currency 14" xfId="59"/>
    <cellStyle name="Currency 14 2" xfId="972"/>
    <cellStyle name="Currency 15" xfId="60"/>
    <cellStyle name="Currency 15 2" xfId="973"/>
    <cellStyle name="Currency 17" xfId="61"/>
    <cellStyle name="Currency 17 2" xfId="974"/>
    <cellStyle name="Currency 18" xfId="62"/>
    <cellStyle name="Currency 18 2" xfId="975"/>
    <cellStyle name="Currency 32" xfId="63"/>
    <cellStyle name="Currency 32 10" xfId="64"/>
    <cellStyle name="Currency 32 10 2" xfId="977"/>
    <cellStyle name="Currency 32 11" xfId="65"/>
    <cellStyle name="Currency 32 11 2" xfId="978"/>
    <cellStyle name="Currency 32 12" xfId="66"/>
    <cellStyle name="Currency 32 12 2" xfId="979"/>
    <cellStyle name="Currency 32 13" xfId="67"/>
    <cellStyle name="Currency 32 13 2" xfId="980"/>
    <cellStyle name="Currency 32 14" xfId="68"/>
    <cellStyle name="Currency 32 14 2" xfId="981"/>
    <cellStyle name="Currency 32 15" xfId="69"/>
    <cellStyle name="Currency 32 15 2" xfId="982"/>
    <cellStyle name="Currency 32 16" xfId="70"/>
    <cellStyle name="Currency 32 16 2" xfId="983"/>
    <cellStyle name="Currency 32 17" xfId="71"/>
    <cellStyle name="Currency 32 17 2" xfId="984"/>
    <cellStyle name="Currency 32 18" xfId="72"/>
    <cellStyle name="Currency 32 18 2" xfId="985"/>
    <cellStyle name="Currency 32 19" xfId="73"/>
    <cellStyle name="Currency 32 19 2" xfId="986"/>
    <cellStyle name="Currency 32 2" xfId="74"/>
    <cellStyle name="Currency 32 2 2" xfId="987"/>
    <cellStyle name="Currency 32 20" xfId="75"/>
    <cellStyle name="Currency 32 20 2" xfId="988"/>
    <cellStyle name="Currency 32 21" xfId="76"/>
    <cellStyle name="Currency 32 21 2" xfId="989"/>
    <cellStyle name="Currency 32 22" xfId="77"/>
    <cellStyle name="Currency 32 22 2" xfId="990"/>
    <cellStyle name="Currency 32 23" xfId="78"/>
    <cellStyle name="Currency 32 23 2" xfId="991"/>
    <cellStyle name="Currency 32 24" xfId="79"/>
    <cellStyle name="Currency 32 24 2" xfId="992"/>
    <cellStyle name="Currency 32 25" xfId="976"/>
    <cellStyle name="Currency 32 3" xfId="80"/>
    <cellStyle name="Currency 32 3 2" xfId="993"/>
    <cellStyle name="Currency 32 4" xfId="81"/>
    <cellStyle name="Currency 32 4 2" xfId="994"/>
    <cellStyle name="Currency 32 5" xfId="82"/>
    <cellStyle name="Currency 32 5 2" xfId="995"/>
    <cellStyle name="Currency 32 6" xfId="83"/>
    <cellStyle name="Currency 32 6 2" xfId="996"/>
    <cellStyle name="Currency 32 7" xfId="84"/>
    <cellStyle name="Currency 32 7 2" xfId="997"/>
    <cellStyle name="Currency 32 8" xfId="85"/>
    <cellStyle name="Currency 32 8 2" xfId="998"/>
    <cellStyle name="Currency 32 9" xfId="86"/>
    <cellStyle name="Currency 32 9 2" xfId="999"/>
    <cellStyle name="Currency 4" xfId="87"/>
    <cellStyle name="Currency 4 2" xfId="88"/>
    <cellStyle name="Currency 4 2 2" xfId="1001"/>
    <cellStyle name="Currency 4 3" xfId="1000"/>
    <cellStyle name="Currency 48" xfId="89"/>
    <cellStyle name="Currency 48 2" xfId="90"/>
    <cellStyle name="Currency 48 2 2" xfId="1003"/>
    <cellStyle name="Currency 48 3" xfId="91"/>
    <cellStyle name="Currency 48 3 2" xfId="1004"/>
    <cellStyle name="Currency 48 4" xfId="1002"/>
    <cellStyle name="Currency 49 2" xfId="92"/>
    <cellStyle name="Currency 49 2 2" xfId="1005"/>
    <cellStyle name="Currency 49 3" xfId="93"/>
    <cellStyle name="Currency 49 3 2" xfId="1006"/>
    <cellStyle name="Currency 50 2" xfId="94"/>
    <cellStyle name="Currency 50 2 2" xfId="1007"/>
    <cellStyle name="Currency 50 3" xfId="95"/>
    <cellStyle name="Currency 50 3 2" xfId="1008"/>
    <cellStyle name="Currency 51" xfId="96"/>
    <cellStyle name="Currency 51 2" xfId="97"/>
    <cellStyle name="Currency 51 2 2" xfId="1010"/>
    <cellStyle name="Currency 51 3" xfId="98"/>
    <cellStyle name="Currency 51 3 2" xfId="1011"/>
    <cellStyle name="Currency 51 4" xfId="1009"/>
    <cellStyle name="Currency 52" xfId="99"/>
    <cellStyle name="Currency 52 2" xfId="1012"/>
    <cellStyle name="Currency 55" xfId="100"/>
    <cellStyle name="Currency 55 2" xfId="101"/>
    <cellStyle name="Currency 55 2 2" xfId="1014"/>
    <cellStyle name="Currency 55 3" xfId="1013"/>
    <cellStyle name="Currency 56" xfId="102"/>
    <cellStyle name="Currency 56 2" xfId="103"/>
    <cellStyle name="Currency 56 2 2" xfId="1016"/>
    <cellStyle name="Currency 56 3" xfId="1015"/>
    <cellStyle name="Currency 57" xfId="104"/>
    <cellStyle name="Currency 57 2" xfId="105"/>
    <cellStyle name="Currency 57 2 2" xfId="1018"/>
    <cellStyle name="Currency 57 3" xfId="1017"/>
    <cellStyle name="Currency 58" xfId="106"/>
    <cellStyle name="Currency 58 2" xfId="1019"/>
    <cellStyle name="Currency 6 10" xfId="107"/>
    <cellStyle name="Currency 6 10 2" xfId="1020"/>
    <cellStyle name="Currency 6 11" xfId="108"/>
    <cellStyle name="Currency 6 11 2" xfId="1021"/>
    <cellStyle name="Currency 6 2" xfId="109"/>
    <cellStyle name="Currency 6 2 2" xfId="1022"/>
    <cellStyle name="Currency 6 3" xfId="110"/>
    <cellStyle name="Currency 6 3 2" xfId="1023"/>
    <cellStyle name="Currency 6 4" xfId="111"/>
    <cellStyle name="Currency 6 4 2" xfId="1024"/>
    <cellStyle name="Currency 6 5" xfId="112"/>
    <cellStyle name="Currency 6 5 2" xfId="1025"/>
    <cellStyle name="Currency 6 6" xfId="113"/>
    <cellStyle name="Currency 6 6 2" xfId="1026"/>
    <cellStyle name="Currency 6 7" xfId="114"/>
    <cellStyle name="Currency 6 7 2" xfId="1027"/>
    <cellStyle name="Currency 6 8" xfId="115"/>
    <cellStyle name="Currency 6 8 2" xfId="1028"/>
    <cellStyle name="Currency 6 9" xfId="116"/>
    <cellStyle name="Currency 6 9 2" xfId="1029"/>
    <cellStyle name="Currency 7" xfId="117"/>
    <cellStyle name="Currency 7 2" xfId="1030"/>
    <cellStyle name="Currency 8" xfId="118"/>
    <cellStyle name="Currency 8 2" xfId="1031"/>
    <cellStyle name="Currency 9 10" xfId="119"/>
    <cellStyle name="Currency 9 10 2" xfId="1032"/>
    <cellStyle name="Currency 9 11" xfId="120"/>
    <cellStyle name="Currency 9 11 2" xfId="1033"/>
    <cellStyle name="Currency 9 12" xfId="121"/>
    <cellStyle name="Currency 9 12 2" xfId="1034"/>
    <cellStyle name="Currency 9 13" xfId="122"/>
    <cellStyle name="Currency 9 13 2" xfId="1035"/>
    <cellStyle name="Currency 9 14" xfId="123"/>
    <cellStyle name="Currency 9 14 2" xfId="1036"/>
    <cellStyle name="Currency 9 15" xfId="124"/>
    <cellStyle name="Currency 9 15 2" xfId="1037"/>
    <cellStyle name="Currency 9 16" xfId="125"/>
    <cellStyle name="Currency 9 16 2" xfId="1038"/>
    <cellStyle name="Currency 9 17" xfId="126"/>
    <cellStyle name="Currency 9 17 2" xfId="1039"/>
    <cellStyle name="Currency 9 18" xfId="127"/>
    <cellStyle name="Currency 9 18 2" xfId="1040"/>
    <cellStyle name="Currency 9 19" xfId="128"/>
    <cellStyle name="Currency 9 19 2" xfId="1041"/>
    <cellStyle name="Currency 9 2" xfId="129"/>
    <cellStyle name="Currency 9 2 2" xfId="1042"/>
    <cellStyle name="Currency 9 20" xfId="130"/>
    <cellStyle name="Currency 9 20 2" xfId="1043"/>
    <cellStyle name="Currency 9 21" xfId="131"/>
    <cellStyle name="Currency 9 21 2" xfId="1044"/>
    <cellStyle name="Currency 9 22" xfId="132"/>
    <cellStyle name="Currency 9 22 2" xfId="1045"/>
    <cellStyle name="Currency 9 23" xfId="133"/>
    <cellStyle name="Currency 9 23 2" xfId="1046"/>
    <cellStyle name="Currency 9 24" xfId="134"/>
    <cellStyle name="Currency 9 24 2" xfId="1047"/>
    <cellStyle name="Currency 9 25" xfId="135"/>
    <cellStyle name="Currency 9 25 2" xfId="1048"/>
    <cellStyle name="Currency 9 26" xfId="136"/>
    <cellStyle name="Currency 9 26 2" xfId="1049"/>
    <cellStyle name="Currency 9 27" xfId="137"/>
    <cellStyle name="Currency 9 27 2" xfId="1050"/>
    <cellStyle name="Currency 9 28" xfId="138"/>
    <cellStyle name="Currency 9 28 2" xfId="1051"/>
    <cellStyle name="Currency 9 29" xfId="139"/>
    <cellStyle name="Currency 9 29 2" xfId="1052"/>
    <cellStyle name="Currency 9 3" xfId="140"/>
    <cellStyle name="Currency 9 3 2" xfId="1053"/>
    <cellStyle name="Currency 9 30" xfId="141"/>
    <cellStyle name="Currency 9 30 2" xfId="1054"/>
    <cellStyle name="Currency 9 31" xfId="142"/>
    <cellStyle name="Currency 9 31 2" xfId="1055"/>
    <cellStyle name="Currency 9 32" xfId="143"/>
    <cellStyle name="Currency 9 32 2" xfId="1056"/>
    <cellStyle name="Currency 9 33" xfId="144"/>
    <cellStyle name="Currency 9 33 2" xfId="1057"/>
    <cellStyle name="Currency 9 34" xfId="145"/>
    <cellStyle name="Currency 9 34 2" xfId="1058"/>
    <cellStyle name="Currency 9 35" xfId="146"/>
    <cellStyle name="Currency 9 35 2" xfId="1059"/>
    <cellStyle name="Currency 9 36" xfId="147"/>
    <cellStyle name="Currency 9 36 2" xfId="1060"/>
    <cellStyle name="Currency 9 37" xfId="148"/>
    <cellStyle name="Currency 9 37 2" xfId="1061"/>
    <cellStyle name="Currency 9 4" xfId="149"/>
    <cellStyle name="Currency 9 4 2" xfId="1062"/>
    <cellStyle name="Currency 9 5" xfId="150"/>
    <cellStyle name="Currency 9 5 2" xfId="1063"/>
    <cellStyle name="Currency 9 6" xfId="151"/>
    <cellStyle name="Currency 9 6 2" xfId="1064"/>
    <cellStyle name="Currency 9 7" xfId="152"/>
    <cellStyle name="Currency 9 7 2" xfId="1065"/>
    <cellStyle name="Currency 9 8" xfId="153"/>
    <cellStyle name="Currency 9 8 2" xfId="1066"/>
    <cellStyle name="Currency 9 9" xfId="154"/>
    <cellStyle name="Currency 9 9 2" xfId="1067"/>
    <cellStyle name="Normal" xfId="0" builtinId="0"/>
    <cellStyle name="Normal 10" xfId="155"/>
    <cellStyle name="Normal 10 2" xfId="1068"/>
    <cellStyle name="Normal 11" xfId="156"/>
    <cellStyle name="Normal 11 2" xfId="1069"/>
    <cellStyle name="Normal 12" xfId="157"/>
    <cellStyle name="Normal 12 2" xfId="1070"/>
    <cellStyle name="Normal 13" xfId="158"/>
    <cellStyle name="Normal 13 2" xfId="1071"/>
    <cellStyle name="Normal 14" xfId="914"/>
    <cellStyle name="Normal 14 2" xfId="159"/>
    <cellStyle name="Normal 14 2 2" xfId="1072"/>
    <cellStyle name="Normal 14 3" xfId="160"/>
    <cellStyle name="Normal 14 3 2" xfId="1073"/>
    <cellStyle name="Normal 14 4" xfId="161"/>
    <cellStyle name="Normal 14 4 2" xfId="1074"/>
    <cellStyle name="Normal 14 5" xfId="162"/>
    <cellStyle name="Normal 14 5 2" xfId="1075"/>
    <cellStyle name="Normal 14 6" xfId="163"/>
    <cellStyle name="Normal 14 6 2" xfId="1076"/>
    <cellStyle name="Normal 14 7" xfId="164"/>
    <cellStyle name="Normal 14 7 2" xfId="1077"/>
    <cellStyle name="Normal 14 8" xfId="165"/>
    <cellStyle name="Normal 14 8 2" xfId="1078"/>
    <cellStyle name="Normal 15 2" xfId="166"/>
    <cellStyle name="Normal 15 2 2" xfId="1079"/>
    <cellStyle name="Normal 15 3" xfId="167"/>
    <cellStyle name="Normal 15 3 2" xfId="1080"/>
    <cellStyle name="Normal 15 4" xfId="168"/>
    <cellStyle name="Normal 15 4 2" xfId="1081"/>
    <cellStyle name="Normal 15 5" xfId="169"/>
    <cellStyle name="Normal 15 5 2" xfId="1082"/>
    <cellStyle name="Normal 15 6" xfId="170"/>
    <cellStyle name="Normal 15 6 2" xfId="1083"/>
    <cellStyle name="Normal 15 7" xfId="171"/>
    <cellStyle name="Normal 15 7 2" xfId="1084"/>
    <cellStyle name="Normal 15 8" xfId="172"/>
    <cellStyle name="Normal 15 8 2" xfId="1085"/>
    <cellStyle name="Normal 16" xfId="173"/>
    <cellStyle name="Normal 16 2" xfId="1086"/>
    <cellStyle name="Normal 17" xfId="174"/>
    <cellStyle name="Normal 17 2" xfId="1087"/>
    <cellStyle name="Normal 18 2" xfId="175"/>
    <cellStyle name="Normal 18 2 2" xfId="1088"/>
    <cellStyle name="Normal 18 3" xfId="176"/>
    <cellStyle name="Normal 18 3 2" xfId="1089"/>
    <cellStyle name="Normal 18 4" xfId="177"/>
    <cellStyle name="Normal 18 4 2" xfId="1090"/>
    <cellStyle name="Normal 18 5" xfId="178"/>
    <cellStyle name="Normal 18 5 2" xfId="1091"/>
    <cellStyle name="Normal 18 6" xfId="179"/>
    <cellStyle name="Normal 18 6 2" xfId="1092"/>
    <cellStyle name="Normal 18 7" xfId="180"/>
    <cellStyle name="Normal 18 7 2" xfId="1093"/>
    <cellStyle name="Normal 18 8" xfId="181"/>
    <cellStyle name="Normal 18 8 2" xfId="1094"/>
    <cellStyle name="Normal 19 2" xfId="182"/>
    <cellStyle name="Normal 19 2 2" xfId="1095"/>
    <cellStyle name="Normal 19 3" xfId="183"/>
    <cellStyle name="Normal 19 3 2" xfId="1096"/>
    <cellStyle name="Normal 19 4" xfId="184"/>
    <cellStyle name="Normal 19 4 2" xfId="1097"/>
    <cellStyle name="Normal 19 5" xfId="185"/>
    <cellStyle name="Normal 19 5 2" xfId="1098"/>
    <cellStyle name="Normal 19 6" xfId="186"/>
    <cellStyle name="Normal 19 6 2" xfId="1099"/>
    <cellStyle name="Normal 19 7" xfId="187"/>
    <cellStyle name="Normal 19 7 2" xfId="1100"/>
    <cellStyle name="Normal 19 8" xfId="188"/>
    <cellStyle name="Normal 19 8 2" xfId="1101"/>
    <cellStyle name="Normal 2" xfId="189"/>
    <cellStyle name="Normal 2 10" xfId="190"/>
    <cellStyle name="Normal 2 10 2" xfId="1102"/>
    <cellStyle name="Normal 2 11" xfId="191"/>
    <cellStyle name="Normal 2 11 2" xfId="1103"/>
    <cellStyle name="Normal 2 12" xfId="192"/>
    <cellStyle name="Normal 2 12 2" xfId="1104"/>
    <cellStyle name="Normal 2 13" xfId="193"/>
    <cellStyle name="Normal 2 13 2" xfId="1105"/>
    <cellStyle name="Normal 2 14" xfId="194"/>
    <cellStyle name="Normal 2 14 2" xfId="1106"/>
    <cellStyle name="Normal 2 15" xfId="195"/>
    <cellStyle name="Normal 2 15 2" xfId="1107"/>
    <cellStyle name="Normal 2 16" xfId="196"/>
    <cellStyle name="Normal 2 16 2" xfId="1108"/>
    <cellStyle name="Normal 2 17" xfId="197"/>
    <cellStyle name="Normal 2 17 2" xfId="1109"/>
    <cellStyle name="Normal 2 18" xfId="198"/>
    <cellStyle name="Normal 2 18 2" xfId="1110"/>
    <cellStyle name="Normal 2 19" xfId="199"/>
    <cellStyle name="Normal 2 19 2" xfId="1111"/>
    <cellStyle name="Normal 2 2" xfId="200"/>
    <cellStyle name="Normal 2 2 2" xfId="201"/>
    <cellStyle name="Normal 2 2 3" xfId="202"/>
    <cellStyle name="Normal 2 2 3 2" xfId="1112"/>
    <cellStyle name="Normal 2 20" xfId="203"/>
    <cellStyle name="Normal 2 20 2" xfId="1113"/>
    <cellStyle name="Normal 2 21" xfId="204"/>
    <cellStyle name="Normal 2 21 2" xfId="1114"/>
    <cellStyle name="Normal 2 22" xfId="205"/>
    <cellStyle name="Normal 2 22 2" xfId="1115"/>
    <cellStyle name="Normal 2 23" xfId="206"/>
    <cellStyle name="Normal 2 23 2" xfId="1116"/>
    <cellStyle name="Normal 2 24" xfId="207"/>
    <cellStyle name="Normal 2 24 2" xfId="1117"/>
    <cellStyle name="Normal 2 25" xfId="208"/>
    <cellStyle name="Normal 2 25 2" xfId="1118"/>
    <cellStyle name="Normal 2 26" xfId="209"/>
    <cellStyle name="Normal 2 26 2" xfId="1119"/>
    <cellStyle name="Normal 2 27" xfId="210"/>
    <cellStyle name="Normal 2 27 2" xfId="1120"/>
    <cellStyle name="Normal 2 28" xfId="211"/>
    <cellStyle name="Normal 2 28 2" xfId="1121"/>
    <cellStyle name="Normal 2 29" xfId="212"/>
    <cellStyle name="Normal 2 29 2" xfId="1122"/>
    <cellStyle name="Normal 2 3" xfId="213"/>
    <cellStyle name="Normal 2 3 2" xfId="1123"/>
    <cellStyle name="Normal 2 30" xfId="214"/>
    <cellStyle name="Normal 2 30 2" xfId="1124"/>
    <cellStyle name="Normal 2 31" xfId="215"/>
    <cellStyle name="Normal 2 31 2" xfId="1125"/>
    <cellStyle name="Normal 2 32" xfId="216"/>
    <cellStyle name="Normal 2 32 2" xfId="1126"/>
    <cellStyle name="Normal 2 33" xfId="217"/>
    <cellStyle name="Normal 2 33 2" xfId="1127"/>
    <cellStyle name="Normal 2 34" xfId="218"/>
    <cellStyle name="Normal 2 34 2" xfId="1128"/>
    <cellStyle name="Normal 2 35" xfId="219"/>
    <cellStyle name="Normal 2 35 2" xfId="1129"/>
    <cellStyle name="Normal 2 36" xfId="220"/>
    <cellStyle name="Normal 2 36 2" xfId="1130"/>
    <cellStyle name="Normal 2 37" xfId="221"/>
    <cellStyle name="Normal 2 37 2" xfId="1131"/>
    <cellStyle name="Normal 2 38" xfId="222"/>
    <cellStyle name="Normal 2 38 2" xfId="1132"/>
    <cellStyle name="Normal 2 39" xfId="223"/>
    <cellStyle name="Normal 2 39 2" xfId="1133"/>
    <cellStyle name="Normal 2 4" xfId="224"/>
    <cellStyle name="Normal 2 4 2" xfId="1134"/>
    <cellStyle name="Normal 2 40" xfId="225"/>
    <cellStyle name="Normal 2 40 2" xfId="1135"/>
    <cellStyle name="Normal 2 41" xfId="226"/>
    <cellStyle name="Normal 2 41 2" xfId="1136"/>
    <cellStyle name="Normal 2 42" xfId="227"/>
    <cellStyle name="Normal 2 42 2" xfId="1137"/>
    <cellStyle name="Normal 2 43" xfId="228"/>
    <cellStyle name="Normal 2 43 2" xfId="1138"/>
    <cellStyle name="Normal 2 44" xfId="229"/>
    <cellStyle name="Normal 2 44 2" xfId="1139"/>
    <cellStyle name="Normal 2 45" xfId="230"/>
    <cellStyle name="Normal 2 45 2" xfId="1140"/>
    <cellStyle name="Normal 2 46" xfId="231"/>
    <cellStyle name="Normal 2 46 2" xfId="1141"/>
    <cellStyle name="Normal 2 47" xfId="232"/>
    <cellStyle name="Normal 2 47 2" xfId="1142"/>
    <cellStyle name="Normal 2 48" xfId="233"/>
    <cellStyle name="Normal 2 48 2" xfId="1143"/>
    <cellStyle name="Normal 2 49" xfId="234"/>
    <cellStyle name="Normal 2 49 2" xfId="1144"/>
    <cellStyle name="Normal 2 5" xfId="235"/>
    <cellStyle name="Normal 2 5 2" xfId="1145"/>
    <cellStyle name="Normal 2 50" xfId="236"/>
    <cellStyle name="Normal 2 50 2" xfId="1146"/>
    <cellStyle name="Normal 2 51" xfId="237"/>
    <cellStyle name="Normal 2 51 2" xfId="1147"/>
    <cellStyle name="Normal 2 52" xfId="238"/>
    <cellStyle name="Normal 2 52 2" xfId="1148"/>
    <cellStyle name="Normal 2 53" xfId="239"/>
    <cellStyle name="Normal 2 53 2" xfId="1149"/>
    <cellStyle name="Normal 2 54" xfId="240"/>
    <cellStyle name="Normal 2 54 2" xfId="1150"/>
    <cellStyle name="Normal 2 55" xfId="241"/>
    <cellStyle name="Normal 2 55 2" xfId="1151"/>
    <cellStyle name="Normal 2 56" xfId="242"/>
    <cellStyle name="Normal 2 56 2" xfId="1152"/>
    <cellStyle name="Normal 2 57" xfId="243"/>
    <cellStyle name="Normal 2 57 2" xfId="1153"/>
    <cellStyle name="Normal 2 58" xfId="244"/>
    <cellStyle name="Normal 2 58 2" xfId="1154"/>
    <cellStyle name="Normal 2 59" xfId="245"/>
    <cellStyle name="Normal 2 59 2" xfId="1155"/>
    <cellStyle name="Normal 2 6" xfId="246"/>
    <cellStyle name="Normal 2 6 2" xfId="1156"/>
    <cellStyle name="Normal 2 60" xfId="247"/>
    <cellStyle name="Normal 2 60 2" xfId="1157"/>
    <cellStyle name="Normal 2 61" xfId="248"/>
    <cellStyle name="Normal 2 61 2" xfId="1158"/>
    <cellStyle name="Normal 2 62" xfId="249"/>
    <cellStyle name="Normal 2 62 2" xfId="1159"/>
    <cellStyle name="Normal 2 63" xfId="250"/>
    <cellStyle name="Normal 2 63 2" xfId="1160"/>
    <cellStyle name="Normal 2 64" xfId="251"/>
    <cellStyle name="Normal 2 64 2" xfId="1161"/>
    <cellStyle name="Normal 2 65" xfId="252"/>
    <cellStyle name="Normal 2 65 2" xfId="1162"/>
    <cellStyle name="Normal 2 66" xfId="253"/>
    <cellStyle name="Normal 2 7" xfId="254"/>
    <cellStyle name="Normal 2 7 2" xfId="1163"/>
    <cellStyle name="Normal 2 8" xfId="255"/>
    <cellStyle name="Normal 2 8 2" xfId="1164"/>
    <cellStyle name="Normal 2 9" xfId="256"/>
    <cellStyle name="Normal 2 9 2" xfId="1165"/>
    <cellStyle name="Normal 20 2" xfId="257"/>
    <cellStyle name="Normal 20 2 2" xfId="1166"/>
    <cellStyle name="Normal 20 3" xfId="258"/>
    <cellStyle name="Normal 20 3 2" xfId="1167"/>
    <cellStyle name="Normal 20 4" xfId="259"/>
    <cellStyle name="Normal 20 4 2" xfId="1168"/>
    <cellStyle name="Normal 20 5" xfId="260"/>
    <cellStyle name="Normal 20 5 2" xfId="1169"/>
    <cellStyle name="Normal 20 6" xfId="261"/>
    <cellStyle name="Normal 20 6 2" xfId="1170"/>
    <cellStyle name="Normal 20 7" xfId="262"/>
    <cellStyle name="Normal 20 7 2" xfId="1171"/>
    <cellStyle name="Normal 20 8" xfId="263"/>
    <cellStyle name="Normal 20 8 2" xfId="1172"/>
    <cellStyle name="Normal 21 2" xfId="264"/>
    <cellStyle name="Normal 21 2 2" xfId="1173"/>
    <cellStyle name="Normal 21 3" xfId="265"/>
    <cellStyle name="Normal 21 3 2" xfId="1174"/>
    <cellStyle name="Normal 21 4" xfId="266"/>
    <cellStyle name="Normal 21 4 2" xfId="1175"/>
    <cellStyle name="Normal 21 5" xfId="267"/>
    <cellStyle name="Normal 21 5 2" xfId="1176"/>
    <cellStyle name="Normal 21 6" xfId="268"/>
    <cellStyle name="Normal 21 6 2" xfId="1177"/>
    <cellStyle name="Normal 21 7" xfId="269"/>
    <cellStyle name="Normal 21 7 2" xfId="1178"/>
    <cellStyle name="Normal 21 8" xfId="270"/>
    <cellStyle name="Normal 21 8 2" xfId="1179"/>
    <cellStyle name="Normal 22 2" xfId="271"/>
    <cellStyle name="Normal 22 2 2" xfId="1180"/>
    <cellStyle name="Normal 22 3" xfId="272"/>
    <cellStyle name="Normal 22 3 2" xfId="1181"/>
    <cellStyle name="Normal 22 4" xfId="273"/>
    <cellStyle name="Normal 22 4 2" xfId="1182"/>
    <cellStyle name="Normal 22 5" xfId="274"/>
    <cellStyle name="Normal 22 5 2" xfId="1183"/>
    <cellStyle name="Normal 22 6" xfId="275"/>
    <cellStyle name="Normal 22 6 2" xfId="1184"/>
    <cellStyle name="Normal 22 7" xfId="276"/>
    <cellStyle name="Normal 22 7 2" xfId="1185"/>
    <cellStyle name="Normal 22 8" xfId="277"/>
    <cellStyle name="Normal 22 8 2" xfId="1186"/>
    <cellStyle name="Normal 23 2" xfId="278"/>
    <cellStyle name="Normal 23 2 2" xfId="1187"/>
    <cellStyle name="Normal 23 3" xfId="279"/>
    <cellStyle name="Normal 23 3 2" xfId="1188"/>
    <cellStyle name="Normal 23 4" xfId="280"/>
    <cellStyle name="Normal 23 4 2" xfId="1189"/>
    <cellStyle name="Normal 23 5" xfId="281"/>
    <cellStyle name="Normal 23 5 2" xfId="1190"/>
    <cellStyle name="Normal 23 6" xfId="282"/>
    <cellStyle name="Normal 23 6 2" xfId="1191"/>
    <cellStyle name="Normal 23 7" xfId="283"/>
    <cellStyle name="Normal 23 7 2" xfId="1192"/>
    <cellStyle name="Normal 23 8" xfId="284"/>
    <cellStyle name="Normal 23 8 2" xfId="1193"/>
    <cellStyle name="Normal 24 2" xfId="285"/>
    <cellStyle name="Normal 24 2 2" xfId="1194"/>
    <cellStyle name="Normal 24 3" xfId="286"/>
    <cellStyle name="Normal 24 3 2" xfId="1195"/>
    <cellStyle name="Normal 24 4" xfId="287"/>
    <cellStyle name="Normal 24 4 2" xfId="1196"/>
    <cellStyle name="Normal 24 5" xfId="288"/>
    <cellStyle name="Normal 24 5 2" xfId="1197"/>
    <cellStyle name="Normal 24 6" xfId="289"/>
    <cellStyle name="Normal 24 6 2" xfId="1198"/>
    <cellStyle name="Normal 24 7" xfId="290"/>
    <cellStyle name="Normal 24 7 2" xfId="1199"/>
    <cellStyle name="Normal 24 8" xfId="291"/>
    <cellStyle name="Normal 24 8 2" xfId="1200"/>
    <cellStyle name="Normal 26" xfId="292"/>
    <cellStyle name="Normal 26 2" xfId="1201"/>
    <cellStyle name="Normal 27" xfId="293"/>
    <cellStyle name="Normal 27 2" xfId="1202"/>
    <cellStyle name="Normal 28" xfId="294"/>
    <cellStyle name="Normal 28 2" xfId="1203"/>
    <cellStyle name="Normal 29" xfId="295"/>
    <cellStyle name="Normal 29 2" xfId="1204"/>
    <cellStyle name="Normal 3" xfId="296"/>
    <cellStyle name="Normal 3 10" xfId="297"/>
    <cellStyle name="Normal 3 10 2" xfId="1206"/>
    <cellStyle name="Normal 3 11" xfId="298"/>
    <cellStyle name="Normal 3 11 2" xfId="1207"/>
    <cellStyle name="Normal 3 12" xfId="299"/>
    <cellStyle name="Normal 3 12 2" xfId="1208"/>
    <cellStyle name="Normal 3 13" xfId="300"/>
    <cellStyle name="Normal 3 13 2" xfId="1209"/>
    <cellStyle name="Normal 3 14" xfId="301"/>
    <cellStyle name="Normal 3 14 2" xfId="1210"/>
    <cellStyle name="Normal 3 15" xfId="302"/>
    <cellStyle name="Normal 3 15 2" xfId="1211"/>
    <cellStyle name="Normal 3 16" xfId="303"/>
    <cellStyle name="Normal 3 16 2" xfId="1212"/>
    <cellStyle name="Normal 3 17" xfId="304"/>
    <cellStyle name="Normal 3 17 2" xfId="1213"/>
    <cellStyle name="Normal 3 18" xfId="305"/>
    <cellStyle name="Normal 3 18 2" xfId="1214"/>
    <cellStyle name="Normal 3 19" xfId="306"/>
    <cellStyle name="Normal 3 19 2" xfId="1215"/>
    <cellStyle name="Normal 3 2" xfId="307"/>
    <cellStyle name="Normal 3 2 2" xfId="1216"/>
    <cellStyle name="Normal 3 20" xfId="308"/>
    <cellStyle name="Normal 3 20 2" xfId="1217"/>
    <cellStyle name="Normal 3 21" xfId="309"/>
    <cellStyle name="Normal 3 21 2" xfId="1218"/>
    <cellStyle name="Normal 3 22" xfId="310"/>
    <cellStyle name="Normal 3 22 2" xfId="1219"/>
    <cellStyle name="Normal 3 23" xfId="311"/>
    <cellStyle name="Normal 3 23 2" xfId="1220"/>
    <cellStyle name="Normal 3 24" xfId="312"/>
    <cellStyle name="Normal 3 24 2" xfId="1221"/>
    <cellStyle name="Normal 3 25" xfId="313"/>
    <cellStyle name="Normal 3 25 2" xfId="1222"/>
    <cellStyle name="Normal 3 26" xfId="314"/>
    <cellStyle name="Normal 3 26 2" xfId="1223"/>
    <cellStyle name="Normal 3 27" xfId="315"/>
    <cellStyle name="Normal 3 27 2" xfId="1224"/>
    <cellStyle name="Normal 3 28" xfId="316"/>
    <cellStyle name="Normal 3 28 2" xfId="1225"/>
    <cellStyle name="Normal 3 29" xfId="317"/>
    <cellStyle name="Normal 3 29 2" xfId="1226"/>
    <cellStyle name="Normal 3 3" xfId="318"/>
    <cellStyle name="Normal 3 3 2" xfId="1227"/>
    <cellStyle name="Normal 3 30" xfId="319"/>
    <cellStyle name="Normal 3 30 2" xfId="1228"/>
    <cellStyle name="Normal 3 31" xfId="320"/>
    <cellStyle name="Normal 3 31 2" xfId="1229"/>
    <cellStyle name="Normal 3 32" xfId="321"/>
    <cellStyle name="Normal 3 32 2" xfId="1230"/>
    <cellStyle name="Normal 3 33" xfId="322"/>
    <cellStyle name="Normal 3 33 2" xfId="1231"/>
    <cellStyle name="Normal 3 34" xfId="323"/>
    <cellStyle name="Normal 3 34 2" xfId="1232"/>
    <cellStyle name="Normal 3 35" xfId="324"/>
    <cellStyle name="Normal 3 35 2" xfId="1233"/>
    <cellStyle name="Normal 3 36" xfId="325"/>
    <cellStyle name="Normal 3 36 2" xfId="1234"/>
    <cellStyle name="Normal 3 37" xfId="326"/>
    <cellStyle name="Normal 3 37 2" xfId="1235"/>
    <cellStyle name="Normal 3 38" xfId="327"/>
    <cellStyle name="Normal 3 38 2" xfId="1236"/>
    <cellStyle name="Normal 3 39" xfId="328"/>
    <cellStyle name="Normal 3 39 2" xfId="1237"/>
    <cellStyle name="Normal 3 4" xfId="329"/>
    <cellStyle name="Normal 3 4 2" xfId="1238"/>
    <cellStyle name="Normal 3 40" xfId="330"/>
    <cellStyle name="Normal 3 40 2" xfId="1239"/>
    <cellStyle name="Normal 3 41" xfId="331"/>
    <cellStyle name="Normal 3 41 2" xfId="1240"/>
    <cellStyle name="Normal 3 42" xfId="332"/>
    <cellStyle name="Normal 3 42 2" xfId="1241"/>
    <cellStyle name="Normal 3 43" xfId="333"/>
    <cellStyle name="Normal 3 43 2" xfId="1242"/>
    <cellStyle name="Normal 3 44" xfId="334"/>
    <cellStyle name="Normal 3 44 2" xfId="1243"/>
    <cellStyle name="Normal 3 45" xfId="335"/>
    <cellStyle name="Normal 3 45 2" xfId="1244"/>
    <cellStyle name="Normal 3 46" xfId="336"/>
    <cellStyle name="Normal 3 46 2" xfId="1245"/>
    <cellStyle name="Normal 3 47" xfId="337"/>
    <cellStyle name="Normal 3 47 2" xfId="1246"/>
    <cellStyle name="Normal 3 48" xfId="338"/>
    <cellStyle name="Normal 3 48 2" xfId="1247"/>
    <cellStyle name="Normal 3 49" xfId="339"/>
    <cellStyle name="Normal 3 49 2" xfId="1248"/>
    <cellStyle name="Normal 3 5" xfId="340"/>
    <cellStyle name="Normal 3 5 2" xfId="1249"/>
    <cellStyle name="Normal 3 50" xfId="341"/>
    <cellStyle name="Normal 3 50 2" xfId="1250"/>
    <cellStyle name="Normal 3 51" xfId="342"/>
    <cellStyle name="Normal 3 51 2" xfId="1251"/>
    <cellStyle name="Normal 3 52" xfId="343"/>
    <cellStyle name="Normal 3 52 2" xfId="1252"/>
    <cellStyle name="Normal 3 53" xfId="344"/>
    <cellStyle name="Normal 3 53 2" xfId="1253"/>
    <cellStyle name="Normal 3 54" xfId="345"/>
    <cellStyle name="Normal 3 54 2" xfId="1254"/>
    <cellStyle name="Normal 3 55" xfId="1205"/>
    <cellStyle name="Normal 3 6" xfId="346"/>
    <cellStyle name="Normal 3 6 2" xfId="1255"/>
    <cellStyle name="Normal 3 7" xfId="347"/>
    <cellStyle name="Normal 3 7 2" xfId="1256"/>
    <cellStyle name="Normal 3 8" xfId="348"/>
    <cellStyle name="Normal 3 8 2" xfId="1257"/>
    <cellStyle name="Normal 3 9" xfId="349"/>
    <cellStyle name="Normal 3 9 2" xfId="1258"/>
    <cellStyle name="Normal 30" xfId="350"/>
    <cellStyle name="Normal 30 10" xfId="351"/>
    <cellStyle name="Normal 30 10 2" xfId="1260"/>
    <cellStyle name="Normal 30 11" xfId="352"/>
    <cellStyle name="Normal 30 11 2" xfId="1261"/>
    <cellStyle name="Normal 30 12" xfId="353"/>
    <cellStyle name="Normal 30 12 2" xfId="1262"/>
    <cellStyle name="Normal 30 13" xfId="354"/>
    <cellStyle name="Normal 30 13 2" xfId="1263"/>
    <cellStyle name="Normal 30 14" xfId="355"/>
    <cellStyle name="Normal 30 14 2" xfId="1264"/>
    <cellStyle name="Normal 30 15" xfId="356"/>
    <cellStyle name="Normal 30 15 2" xfId="1265"/>
    <cellStyle name="Normal 30 16" xfId="357"/>
    <cellStyle name="Normal 30 16 2" xfId="1266"/>
    <cellStyle name="Normal 30 17" xfId="358"/>
    <cellStyle name="Normal 30 17 2" xfId="1267"/>
    <cellStyle name="Normal 30 18" xfId="359"/>
    <cellStyle name="Normal 30 18 2" xfId="1268"/>
    <cellStyle name="Normal 30 19" xfId="360"/>
    <cellStyle name="Normal 30 19 2" xfId="1269"/>
    <cellStyle name="Normal 30 2" xfId="361"/>
    <cellStyle name="Normal 30 2 2" xfId="1270"/>
    <cellStyle name="Normal 30 20" xfId="362"/>
    <cellStyle name="Normal 30 20 2" xfId="1271"/>
    <cellStyle name="Normal 30 21" xfId="363"/>
    <cellStyle name="Normal 30 21 2" xfId="1272"/>
    <cellStyle name="Normal 30 22" xfId="364"/>
    <cellStyle name="Normal 30 22 2" xfId="1273"/>
    <cellStyle name="Normal 30 23" xfId="365"/>
    <cellStyle name="Normal 30 23 2" xfId="1274"/>
    <cellStyle name="Normal 30 24" xfId="366"/>
    <cellStyle name="Normal 30 24 2" xfId="1275"/>
    <cellStyle name="Normal 30 25" xfId="1259"/>
    <cellStyle name="Normal 30 3" xfId="367"/>
    <cellStyle name="Normal 30 3 2" xfId="1276"/>
    <cellStyle name="Normal 30 4" xfId="368"/>
    <cellStyle name="Normal 30 4 2" xfId="1277"/>
    <cellStyle name="Normal 30 5" xfId="369"/>
    <cellStyle name="Normal 30 5 2" xfId="1278"/>
    <cellStyle name="Normal 30 6" xfId="370"/>
    <cellStyle name="Normal 30 6 2" xfId="1279"/>
    <cellStyle name="Normal 30 7" xfId="371"/>
    <cellStyle name="Normal 30 7 2" xfId="1280"/>
    <cellStyle name="Normal 30 8" xfId="372"/>
    <cellStyle name="Normal 30 8 2" xfId="1281"/>
    <cellStyle name="Normal 30 9" xfId="373"/>
    <cellStyle name="Normal 30 9 2" xfId="1282"/>
    <cellStyle name="Normal 31" xfId="374"/>
    <cellStyle name="Normal 31 10" xfId="375"/>
    <cellStyle name="Normal 31 10 2" xfId="1284"/>
    <cellStyle name="Normal 31 11" xfId="376"/>
    <cellStyle name="Normal 31 11 2" xfId="1285"/>
    <cellStyle name="Normal 31 12" xfId="377"/>
    <cellStyle name="Normal 31 12 2" xfId="1286"/>
    <cellStyle name="Normal 31 13" xfId="378"/>
    <cellStyle name="Normal 31 13 2" xfId="1287"/>
    <cellStyle name="Normal 31 14" xfId="379"/>
    <cellStyle name="Normal 31 14 2" xfId="1288"/>
    <cellStyle name="Normal 31 15" xfId="380"/>
    <cellStyle name="Normal 31 15 2" xfId="1289"/>
    <cellStyle name="Normal 31 16" xfId="381"/>
    <cellStyle name="Normal 31 16 2" xfId="1290"/>
    <cellStyle name="Normal 31 17" xfId="1283"/>
    <cellStyle name="Normal 31 2" xfId="382"/>
    <cellStyle name="Normal 31 2 2" xfId="1291"/>
    <cellStyle name="Normal 31 3" xfId="383"/>
    <cellStyle name="Normal 31 3 2" xfId="1292"/>
    <cellStyle name="Normal 31 4" xfId="384"/>
    <cellStyle name="Normal 31 4 2" xfId="1293"/>
    <cellStyle name="Normal 31 5" xfId="385"/>
    <cellStyle name="Normal 31 5 2" xfId="1294"/>
    <cellStyle name="Normal 31 6" xfId="386"/>
    <cellStyle name="Normal 31 6 2" xfId="1295"/>
    <cellStyle name="Normal 31 7" xfId="387"/>
    <cellStyle name="Normal 31 7 2" xfId="1296"/>
    <cellStyle name="Normal 31 8" xfId="388"/>
    <cellStyle name="Normal 31 8 2" xfId="1297"/>
    <cellStyle name="Normal 31 9" xfId="389"/>
    <cellStyle name="Normal 31 9 2" xfId="1298"/>
    <cellStyle name="Normal 32" xfId="390"/>
    <cellStyle name="Normal 32 10" xfId="391"/>
    <cellStyle name="Normal 32 10 2" xfId="1300"/>
    <cellStyle name="Normal 32 11" xfId="392"/>
    <cellStyle name="Normal 32 11 2" xfId="1301"/>
    <cellStyle name="Normal 32 12" xfId="393"/>
    <cellStyle name="Normal 32 12 2" xfId="1302"/>
    <cellStyle name="Normal 32 13" xfId="394"/>
    <cellStyle name="Normal 32 13 2" xfId="1303"/>
    <cellStyle name="Normal 32 14" xfId="395"/>
    <cellStyle name="Normal 32 14 2" xfId="1304"/>
    <cellStyle name="Normal 32 15" xfId="396"/>
    <cellStyle name="Normal 32 15 2" xfId="1305"/>
    <cellStyle name="Normal 32 16" xfId="397"/>
    <cellStyle name="Normal 32 16 2" xfId="1306"/>
    <cellStyle name="Normal 32 17" xfId="1299"/>
    <cellStyle name="Normal 32 2" xfId="398"/>
    <cellStyle name="Normal 32 2 2" xfId="1307"/>
    <cellStyle name="Normal 32 3" xfId="399"/>
    <cellStyle name="Normal 32 3 2" xfId="1308"/>
    <cellStyle name="Normal 32 4" xfId="400"/>
    <cellStyle name="Normal 32 4 2" xfId="1309"/>
    <cellStyle name="Normal 32 5" xfId="401"/>
    <cellStyle name="Normal 32 5 2" xfId="1310"/>
    <cellStyle name="Normal 32 6" xfId="402"/>
    <cellStyle name="Normal 32 6 2" xfId="1311"/>
    <cellStyle name="Normal 32 7" xfId="403"/>
    <cellStyle name="Normal 32 7 2" xfId="1312"/>
    <cellStyle name="Normal 32 8" xfId="404"/>
    <cellStyle name="Normal 32 8 2" xfId="1313"/>
    <cellStyle name="Normal 32 9" xfId="405"/>
    <cellStyle name="Normal 32 9 2" xfId="1314"/>
    <cellStyle name="Normal 33" xfId="406"/>
    <cellStyle name="Normal 33 10" xfId="407"/>
    <cellStyle name="Normal 33 10 2" xfId="1316"/>
    <cellStyle name="Normal 33 11" xfId="408"/>
    <cellStyle name="Normal 33 11 2" xfId="1317"/>
    <cellStyle name="Normal 33 12" xfId="409"/>
    <cellStyle name="Normal 33 12 2" xfId="1318"/>
    <cellStyle name="Normal 33 13" xfId="410"/>
    <cellStyle name="Normal 33 13 2" xfId="1319"/>
    <cellStyle name="Normal 33 14" xfId="411"/>
    <cellStyle name="Normal 33 14 2" xfId="1320"/>
    <cellStyle name="Normal 33 15" xfId="412"/>
    <cellStyle name="Normal 33 15 2" xfId="1321"/>
    <cellStyle name="Normal 33 16" xfId="413"/>
    <cellStyle name="Normal 33 16 2" xfId="1322"/>
    <cellStyle name="Normal 33 17" xfId="1315"/>
    <cellStyle name="Normal 33 2" xfId="414"/>
    <cellStyle name="Normal 33 2 2" xfId="1323"/>
    <cellStyle name="Normal 33 3" xfId="415"/>
    <cellStyle name="Normal 33 3 2" xfId="1324"/>
    <cellStyle name="Normal 33 4" xfId="416"/>
    <cellStyle name="Normal 33 4 2" xfId="1325"/>
    <cellStyle name="Normal 33 5" xfId="417"/>
    <cellStyle name="Normal 33 5 2" xfId="1326"/>
    <cellStyle name="Normal 33 6" xfId="418"/>
    <cellStyle name="Normal 33 6 2" xfId="1327"/>
    <cellStyle name="Normal 33 7" xfId="419"/>
    <cellStyle name="Normal 33 7 2" xfId="1328"/>
    <cellStyle name="Normal 33 8" xfId="420"/>
    <cellStyle name="Normal 33 8 2" xfId="1329"/>
    <cellStyle name="Normal 33 9" xfId="421"/>
    <cellStyle name="Normal 33 9 2" xfId="1330"/>
    <cellStyle name="Normal 34" xfId="422"/>
    <cellStyle name="Normal 34 10" xfId="423"/>
    <cellStyle name="Normal 34 10 2" xfId="1332"/>
    <cellStyle name="Normal 34 11" xfId="424"/>
    <cellStyle name="Normal 34 11 2" xfId="1333"/>
    <cellStyle name="Normal 34 12" xfId="425"/>
    <cellStyle name="Normal 34 12 2" xfId="1334"/>
    <cellStyle name="Normal 34 13" xfId="426"/>
    <cellStyle name="Normal 34 13 2" xfId="1335"/>
    <cellStyle name="Normal 34 14" xfId="427"/>
    <cellStyle name="Normal 34 14 2" xfId="1336"/>
    <cellStyle name="Normal 34 15" xfId="428"/>
    <cellStyle name="Normal 34 15 2" xfId="1337"/>
    <cellStyle name="Normal 34 16" xfId="429"/>
    <cellStyle name="Normal 34 16 2" xfId="1338"/>
    <cellStyle name="Normal 34 17" xfId="1331"/>
    <cellStyle name="Normal 34 2" xfId="430"/>
    <cellStyle name="Normal 34 2 2" xfId="1339"/>
    <cellStyle name="Normal 34 3" xfId="431"/>
    <cellStyle name="Normal 34 3 2" xfId="1340"/>
    <cellStyle name="Normal 34 4" xfId="432"/>
    <cellStyle name="Normal 34 4 2" xfId="1341"/>
    <cellStyle name="Normal 34 5" xfId="433"/>
    <cellStyle name="Normal 34 5 2" xfId="1342"/>
    <cellStyle name="Normal 34 6" xfId="434"/>
    <cellStyle name="Normal 34 6 2" xfId="1343"/>
    <cellStyle name="Normal 34 7" xfId="435"/>
    <cellStyle name="Normal 34 7 2" xfId="1344"/>
    <cellStyle name="Normal 34 8" xfId="436"/>
    <cellStyle name="Normal 34 8 2" xfId="1345"/>
    <cellStyle name="Normal 34 9" xfId="437"/>
    <cellStyle name="Normal 34 9 2" xfId="1346"/>
    <cellStyle name="Normal 35" xfId="438"/>
    <cellStyle name="Normal 35 10" xfId="439"/>
    <cellStyle name="Normal 35 10 2" xfId="1348"/>
    <cellStyle name="Normal 35 11" xfId="440"/>
    <cellStyle name="Normal 35 11 2" xfId="1349"/>
    <cellStyle name="Normal 35 12" xfId="441"/>
    <cellStyle name="Normal 35 12 2" xfId="1350"/>
    <cellStyle name="Normal 35 13" xfId="442"/>
    <cellStyle name="Normal 35 13 2" xfId="1351"/>
    <cellStyle name="Normal 35 14" xfId="443"/>
    <cellStyle name="Normal 35 14 2" xfId="1352"/>
    <cellStyle name="Normal 35 15" xfId="444"/>
    <cellStyle name="Normal 35 15 2" xfId="1353"/>
    <cellStyle name="Normal 35 16" xfId="445"/>
    <cellStyle name="Normal 35 16 2" xfId="1354"/>
    <cellStyle name="Normal 35 17" xfId="1347"/>
    <cellStyle name="Normal 35 2" xfId="446"/>
    <cellStyle name="Normal 35 2 2" xfId="1355"/>
    <cellStyle name="Normal 35 3" xfId="447"/>
    <cellStyle name="Normal 35 3 2" xfId="1356"/>
    <cellStyle name="Normal 35 4" xfId="448"/>
    <cellStyle name="Normal 35 4 2" xfId="1357"/>
    <cellStyle name="Normal 35 5" xfId="449"/>
    <cellStyle name="Normal 35 5 2" xfId="1358"/>
    <cellStyle name="Normal 35 6" xfId="450"/>
    <cellStyle name="Normal 35 6 2" xfId="1359"/>
    <cellStyle name="Normal 35 7" xfId="451"/>
    <cellStyle name="Normal 35 7 2" xfId="1360"/>
    <cellStyle name="Normal 35 8" xfId="452"/>
    <cellStyle name="Normal 35 8 2" xfId="1361"/>
    <cellStyle name="Normal 35 9" xfId="453"/>
    <cellStyle name="Normal 35 9 2" xfId="1362"/>
    <cellStyle name="Normal 36" xfId="454"/>
    <cellStyle name="Normal 36 10" xfId="455"/>
    <cellStyle name="Normal 36 10 2" xfId="1364"/>
    <cellStyle name="Normal 36 11" xfId="456"/>
    <cellStyle name="Normal 36 11 2" xfId="1365"/>
    <cellStyle name="Normal 36 12" xfId="457"/>
    <cellStyle name="Normal 36 12 2" xfId="1366"/>
    <cellStyle name="Normal 36 13" xfId="458"/>
    <cellStyle name="Normal 36 13 2" xfId="1367"/>
    <cellStyle name="Normal 36 14" xfId="459"/>
    <cellStyle name="Normal 36 14 2" xfId="1368"/>
    <cellStyle name="Normal 36 15" xfId="460"/>
    <cellStyle name="Normal 36 15 2" xfId="1369"/>
    <cellStyle name="Normal 36 16" xfId="461"/>
    <cellStyle name="Normal 36 16 2" xfId="1370"/>
    <cellStyle name="Normal 36 17" xfId="1363"/>
    <cellStyle name="Normal 36 2" xfId="462"/>
    <cellStyle name="Normal 36 2 2" xfId="1371"/>
    <cellStyle name="Normal 36 3" xfId="463"/>
    <cellStyle name="Normal 36 3 2" xfId="1372"/>
    <cellStyle name="Normal 36 4" xfId="464"/>
    <cellStyle name="Normal 36 4 2" xfId="1373"/>
    <cellStyle name="Normal 36 5" xfId="465"/>
    <cellStyle name="Normal 36 5 2" xfId="1374"/>
    <cellStyle name="Normal 36 6" xfId="466"/>
    <cellStyle name="Normal 36 6 2" xfId="1375"/>
    <cellStyle name="Normal 36 7" xfId="467"/>
    <cellStyle name="Normal 36 7 2" xfId="1376"/>
    <cellStyle name="Normal 36 8" xfId="468"/>
    <cellStyle name="Normal 36 8 2" xfId="1377"/>
    <cellStyle name="Normal 36 9" xfId="469"/>
    <cellStyle name="Normal 36 9 2" xfId="1378"/>
    <cellStyle name="Normal 37" xfId="470"/>
    <cellStyle name="Normal 37 10" xfId="471"/>
    <cellStyle name="Normal 37 10 2" xfId="1380"/>
    <cellStyle name="Normal 37 11" xfId="472"/>
    <cellStyle name="Normal 37 11 2" xfId="1381"/>
    <cellStyle name="Normal 37 12" xfId="473"/>
    <cellStyle name="Normal 37 12 2" xfId="1382"/>
    <cellStyle name="Normal 37 13" xfId="474"/>
    <cellStyle name="Normal 37 13 2" xfId="1383"/>
    <cellStyle name="Normal 37 14" xfId="475"/>
    <cellStyle name="Normal 37 14 2" xfId="1384"/>
    <cellStyle name="Normal 37 15" xfId="476"/>
    <cellStyle name="Normal 37 15 2" xfId="1385"/>
    <cellStyle name="Normal 37 16" xfId="477"/>
    <cellStyle name="Normal 37 16 2" xfId="1386"/>
    <cellStyle name="Normal 37 17" xfId="1379"/>
    <cellStyle name="Normal 37 2" xfId="478"/>
    <cellStyle name="Normal 37 2 2" xfId="1387"/>
    <cellStyle name="Normal 37 3" xfId="479"/>
    <cellStyle name="Normal 37 3 2" xfId="1388"/>
    <cellStyle name="Normal 37 4" xfId="480"/>
    <cellStyle name="Normal 37 4 2" xfId="1389"/>
    <cellStyle name="Normal 37 5" xfId="481"/>
    <cellStyle name="Normal 37 5 2" xfId="1390"/>
    <cellStyle name="Normal 37 6" xfId="482"/>
    <cellStyle name="Normal 37 6 2" xfId="1391"/>
    <cellStyle name="Normal 37 7" xfId="483"/>
    <cellStyle name="Normal 37 7 2" xfId="1392"/>
    <cellStyle name="Normal 37 8" xfId="484"/>
    <cellStyle name="Normal 37 8 2" xfId="1393"/>
    <cellStyle name="Normal 37 9" xfId="485"/>
    <cellStyle name="Normal 37 9 2" xfId="1394"/>
    <cellStyle name="Normal 38" xfId="486"/>
    <cellStyle name="Normal 38 10" xfId="487"/>
    <cellStyle name="Normal 38 10 2" xfId="1396"/>
    <cellStyle name="Normal 38 11" xfId="488"/>
    <cellStyle name="Normal 38 11 2" xfId="1397"/>
    <cellStyle name="Normal 38 12" xfId="489"/>
    <cellStyle name="Normal 38 12 2" xfId="1398"/>
    <cellStyle name="Normal 38 13" xfId="490"/>
    <cellStyle name="Normal 38 13 2" xfId="1399"/>
    <cellStyle name="Normal 38 14" xfId="491"/>
    <cellStyle name="Normal 38 14 2" xfId="1400"/>
    <cellStyle name="Normal 38 15" xfId="492"/>
    <cellStyle name="Normal 38 15 2" xfId="1401"/>
    <cellStyle name="Normal 38 16" xfId="493"/>
    <cellStyle name="Normal 38 16 2" xfId="1402"/>
    <cellStyle name="Normal 38 17" xfId="1395"/>
    <cellStyle name="Normal 38 2" xfId="494"/>
    <cellStyle name="Normal 38 2 2" xfId="1403"/>
    <cellStyle name="Normal 38 3" xfId="495"/>
    <cellStyle name="Normal 38 3 2" xfId="1404"/>
    <cellStyle name="Normal 38 4" xfId="496"/>
    <cellStyle name="Normal 38 4 2" xfId="1405"/>
    <cellStyle name="Normal 38 5" xfId="497"/>
    <cellStyle name="Normal 38 5 2" xfId="1406"/>
    <cellStyle name="Normal 38 6" xfId="498"/>
    <cellStyle name="Normal 38 6 2" xfId="1407"/>
    <cellStyle name="Normal 38 7" xfId="499"/>
    <cellStyle name="Normal 38 7 2" xfId="1408"/>
    <cellStyle name="Normal 38 8" xfId="500"/>
    <cellStyle name="Normal 38 8 2" xfId="1409"/>
    <cellStyle name="Normal 38 9" xfId="501"/>
    <cellStyle name="Normal 38 9 2" xfId="1410"/>
    <cellStyle name="Normal 4" xfId="502"/>
    <cellStyle name="Normal 4 10" xfId="503"/>
    <cellStyle name="Normal 4 10 2" xfId="1412"/>
    <cellStyle name="Normal 4 11" xfId="504"/>
    <cellStyle name="Normal 4 11 2" xfId="1413"/>
    <cellStyle name="Normal 4 12" xfId="505"/>
    <cellStyle name="Normal 4 12 2" xfId="1414"/>
    <cellStyle name="Normal 4 13" xfId="506"/>
    <cellStyle name="Normal 4 13 2" xfId="1415"/>
    <cellStyle name="Normal 4 14" xfId="507"/>
    <cellStyle name="Normal 4 14 2" xfId="1416"/>
    <cellStyle name="Normal 4 15" xfId="508"/>
    <cellStyle name="Normal 4 15 2" xfId="1417"/>
    <cellStyle name="Normal 4 16" xfId="509"/>
    <cellStyle name="Normal 4 16 2" xfId="1418"/>
    <cellStyle name="Normal 4 17" xfId="510"/>
    <cellStyle name="Normal 4 17 2" xfId="1419"/>
    <cellStyle name="Normal 4 18" xfId="511"/>
    <cellStyle name="Normal 4 18 2" xfId="1420"/>
    <cellStyle name="Normal 4 19" xfId="512"/>
    <cellStyle name="Normal 4 19 2" xfId="1421"/>
    <cellStyle name="Normal 4 2" xfId="513"/>
    <cellStyle name="Normal 4 2 2" xfId="1422"/>
    <cellStyle name="Normal 4 20" xfId="514"/>
    <cellStyle name="Normal 4 20 2" xfId="1423"/>
    <cellStyle name="Normal 4 21" xfId="515"/>
    <cellStyle name="Normal 4 21 2" xfId="1424"/>
    <cellStyle name="Normal 4 22" xfId="516"/>
    <cellStyle name="Normal 4 22 2" xfId="1425"/>
    <cellStyle name="Normal 4 23" xfId="517"/>
    <cellStyle name="Normal 4 23 2" xfId="1426"/>
    <cellStyle name="Normal 4 24" xfId="518"/>
    <cellStyle name="Normal 4 24 2" xfId="1427"/>
    <cellStyle name="Normal 4 25" xfId="519"/>
    <cellStyle name="Normal 4 25 2" xfId="1428"/>
    <cellStyle name="Normal 4 26" xfId="520"/>
    <cellStyle name="Normal 4 26 2" xfId="1429"/>
    <cellStyle name="Normal 4 27" xfId="521"/>
    <cellStyle name="Normal 4 27 2" xfId="1430"/>
    <cellStyle name="Normal 4 28" xfId="522"/>
    <cellStyle name="Normal 4 28 2" xfId="1431"/>
    <cellStyle name="Normal 4 29" xfId="523"/>
    <cellStyle name="Normal 4 29 2" xfId="1432"/>
    <cellStyle name="Normal 4 3" xfId="524"/>
    <cellStyle name="Normal 4 3 2" xfId="1433"/>
    <cellStyle name="Normal 4 30" xfId="525"/>
    <cellStyle name="Normal 4 30 2" xfId="1434"/>
    <cellStyle name="Normal 4 31" xfId="526"/>
    <cellStyle name="Normal 4 31 2" xfId="1435"/>
    <cellStyle name="Normal 4 32" xfId="527"/>
    <cellStyle name="Normal 4 32 2" xfId="1436"/>
    <cellStyle name="Normal 4 33" xfId="528"/>
    <cellStyle name="Normal 4 33 2" xfId="1437"/>
    <cellStyle name="Normal 4 34" xfId="529"/>
    <cellStyle name="Normal 4 34 2" xfId="1438"/>
    <cellStyle name="Normal 4 35" xfId="530"/>
    <cellStyle name="Normal 4 35 2" xfId="1439"/>
    <cellStyle name="Normal 4 36" xfId="531"/>
    <cellStyle name="Normal 4 36 2" xfId="1440"/>
    <cellStyle name="Normal 4 37" xfId="532"/>
    <cellStyle name="Normal 4 37 2" xfId="1441"/>
    <cellStyle name="Normal 4 38" xfId="533"/>
    <cellStyle name="Normal 4 38 2" xfId="1442"/>
    <cellStyle name="Normal 4 39" xfId="534"/>
    <cellStyle name="Normal 4 39 2" xfId="1443"/>
    <cellStyle name="Normal 4 4" xfId="535"/>
    <cellStyle name="Normal 4 4 2" xfId="1444"/>
    <cellStyle name="Normal 4 40" xfId="536"/>
    <cellStyle name="Normal 4 40 2" xfId="1445"/>
    <cellStyle name="Normal 4 41" xfId="537"/>
    <cellStyle name="Normal 4 41 2" xfId="1446"/>
    <cellStyle name="Normal 4 42" xfId="538"/>
    <cellStyle name="Normal 4 42 2" xfId="1447"/>
    <cellStyle name="Normal 4 43" xfId="539"/>
    <cellStyle name="Normal 4 43 2" xfId="1448"/>
    <cellStyle name="Normal 4 44" xfId="540"/>
    <cellStyle name="Normal 4 44 2" xfId="1449"/>
    <cellStyle name="Normal 4 45" xfId="541"/>
    <cellStyle name="Normal 4 45 2" xfId="1450"/>
    <cellStyle name="Normal 4 46" xfId="542"/>
    <cellStyle name="Normal 4 46 2" xfId="1451"/>
    <cellStyle name="Normal 4 47" xfId="543"/>
    <cellStyle name="Normal 4 47 2" xfId="1452"/>
    <cellStyle name="Normal 4 48" xfId="544"/>
    <cellStyle name="Normal 4 48 2" xfId="1453"/>
    <cellStyle name="Normal 4 49" xfId="545"/>
    <cellStyle name="Normal 4 49 2" xfId="1454"/>
    <cellStyle name="Normal 4 5" xfId="546"/>
    <cellStyle name="Normal 4 5 2" xfId="1455"/>
    <cellStyle name="Normal 4 50" xfId="547"/>
    <cellStyle name="Normal 4 50 2" xfId="1456"/>
    <cellStyle name="Normal 4 51" xfId="548"/>
    <cellStyle name="Normal 4 51 2" xfId="1457"/>
    <cellStyle name="Normal 4 52" xfId="549"/>
    <cellStyle name="Normal 4 52 2" xfId="1458"/>
    <cellStyle name="Normal 4 53" xfId="550"/>
    <cellStyle name="Normal 4 53 2" xfId="1459"/>
    <cellStyle name="Normal 4 54" xfId="551"/>
    <cellStyle name="Normal 4 54 2" xfId="1460"/>
    <cellStyle name="Normal 4 55" xfId="552"/>
    <cellStyle name="Normal 4 55 2" xfId="1461"/>
    <cellStyle name="Normal 4 56" xfId="553"/>
    <cellStyle name="Normal 4 56 2" xfId="1462"/>
    <cellStyle name="Normal 4 57" xfId="554"/>
    <cellStyle name="Normal 4 57 2" xfId="1463"/>
    <cellStyle name="Normal 4 58" xfId="555"/>
    <cellStyle name="Normal 4 58 2" xfId="1464"/>
    <cellStyle name="Normal 4 59" xfId="556"/>
    <cellStyle name="Normal 4 59 2" xfId="1465"/>
    <cellStyle name="Normal 4 6" xfId="557"/>
    <cellStyle name="Normal 4 6 2" xfId="1466"/>
    <cellStyle name="Normal 4 60" xfId="558"/>
    <cellStyle name="Normal 4 60 2" xfId="1467"/>
    <cellStyle name="Normal 4 61" xfId="559"/>
    <cellStyle name="Normal 4 61 2" xfId="1468"/>
    <cellStyle name="Normal 4 62" xfId="560"/>
    <cellStyle name="Normal 4 62 2" xfId="1469"/>
    <cellStyle name="Normal 4 63" xfId="561"/>
    <cellStyle name="Normal 4 63 2" xfId="1470"/>
    <cellStyle name="Normal 4 64" xfId="562"/>
    <cellStyle name="Normal 4 64 2" xfId="1471"/>
    <cellStyle name="Normal 4 65" xfId="563"/>
    <cellStyle name="Normal 4 65 2" xfId="1472"/>
    <cellStyle name="Normal 4 66" xfId="564"/>
    <cellStyle name="Normal 4 66 2" xfId="1473"/>
    <cellStyle name="Normal 4 67" xfId="565"/>
    <cellStyle name="Normal 4 67 2" xfId="1474"/>
    <cellStyle name="Normal 4 68" xfId="1411"/>
    <cellStyle name="Normal 4 7" xfId="566"/>
    <cellStyle name="Normal 4 7 2" xfId="1475"/>
    <cellStyle name="Normal 4 8" xfId="567"/>
    <cellStyle name="Normal 4 8 2" xfId="1476"/>
    <cellStyle name="Normal 4 9" xfId="568"/>
    <cellStyle name="Normal 4 9 2" xfId="1477"/>
    <cellStyle name="Normal 40" xfId="569"/>
    <cellStyle name="Normal 40 2" xfId="1478"/>
    <cellStyle name="Normal 41" xfId="570"/>
    <cellStyle name="Normal 41 2" xfId="1479"/>
    <cellStyle name="Normal 42" xfId="571"/>
    <cellStyle name="Normal 42 2" xfId="1480"/>
    <cellStyle name="Normal 43" xfId="572"/>
    <cellStyle name="Normal 43 2" xfId="1481"/>
    <cellStyle name="Normal 44" xfId="573"/>
    <cellStyle name="Normal 44 2" xfId="1482"/>
    <cellStyle name="Normal 46" xfId="574"/>
    <cellStyle name="Normal 46 2" xfId="1483"/>
    <cellStyle name="Normal 48" xfId="575"/>
    <cellStyle name="Normal 48 2" xfId="1484"/>
    <cellStyle name="Normal 49" xfId="576"/>
    <cellStyle name="Normal 49 2" xfId="1485"/>
    <cellStyle name="Normal 5" xfId="577"/>
    <cellStyle name="Normal 5 2" xfId="1486"/>
    <cellStyle name="Normal 52" xfId="578"/>
    <cellStyle name="Normal 52 2" xfId="579"/>
    <cellStyle name="Normal 52 2 2" xfId="1488"/>
    <cellStyle name="Normal 52 3" xfId="580"/>
    <cellStyle name="Normal 52 3 2" xfId="1489"/>
    <cellStyle name="Normal 52 4" xfId="1487"/>
    <cellStyle name="Normal 53 2" xfId="581"/>
    <cellStyle name="Normal 53 2 2" xfId="1490"/>
    <cellStyle name="Normal 53 3" xfId="582"/>
    <cellStyle name="Normal 53 3 2" xfId="1491"/>
    <cellStyle name="Normal 54 2" xfId="583"/>
    <cellStyle name="Normal 54 2 2" xfId="1492"/>
    <cellStyle name="Normal 54 3" xfId="584"/>
    <cellStyle name="Normal 54 3 2" xfId="1493"/>
    <cellStyle name="Normal 55" xfId="585"/>
    <cellStyle name="Normal 55 2" xfId="586"/>
    <cellStyle name="Normal 55 2 2" xfId="1495"/>
    <cellStyle name="Normal 55 3" xfId="587"/>
    <cellStyle name="Normal 55 3 2" xfId="1496"/>
    <cellStyle name="Normal 55 4" xfId="1494"/>
    <cellStyle name="Normal 56" xfId="588"/>
    <cellStyle name="Normal 56 2" xfId="589"/>
    <cellStyle name="Normal 56 2 2" xfId="1498"/>
    <cellStyle name="Normal 56 3" xfId="590"/>
    <cellStyle name="Normal 56 3 2" xfId="1499"/>
    <cellStyle name="Normal 56 4" xfId="1497"/>
    <cellStyle name="Normal 57" xfId="591"/>
    <cellStyle name="Normal 57 2" xfId="592"/>
    <cellStyle name="Normal 57 2 2" xfId="1501"/>
    <cellStyle name="Normal 57 3" xfId="1500"/>
    <cellStyle name="Normal 58" xfId="593"/>
    <cellStyle name="Normal 58 2" xfId="594"/>
    <cellStyle name="Normal 58 2 2" xfId="1503"/>
    <cellStyle name="Normal 58 3" xfId="1502"/>
    <cellStyle name="Normal 59" xfId="595"/>
    <cellStyle name="Normal 59 2" xfId="596"/>
    <cellStyle name="Normal 59 2 2" xfId="1505"/>
    <cellStyle name="Normal 59 3" xfId="1504"/>
    <cellStyle name="Normal 6" xfId="597"/>
    <cellStyle name="Normal 6 2" xfId="1506"/>
    <cellStyle name="Normal 60" xfId="598"/>
    <cellStyle name="Normal 60 2" xfId="599"/>
    <cellStyle name="Normal 60 2 2" xfId="1508"/>
    <cellStyle name="Normal 60 3" xfId="1507"/>
    <cellStyle name="Normal 7" xfId="600"/>
    <cellStyle name="Normal 7 10" xfId="601"/>
    <cellStyle name="Normal 7 10 2" xfId="1510"/>
    <cellStyle name="Normal 7 11" xfId="602"/>
    <cellStyle name="Normal 7 11 2" xfId="1511"/>
    <cellStyle name="Normal 7 12" xfId="603"/>
    <cellStyle name="Normal 7 12 2" xfId="1512"/>
    <cellStyle name="Normal 7 13" xfId="604"/>
    <cellStyle name="Normal 7 13 2" xfId="1513"/>
    <cellStyle name="Normal 7 14" xfId="605"/>
    <cellStyle name="Normal 7 14 2" xfId="1514"/>
    <cellStyle name="Normal 7 15" xfId="606"/>
    <cellStyle name="Normal 7 15 2" xfId="1515"/>
    <cellStyle name="Normal 7 16" xfId="607"/>
    <cellStyle name="Normal 7 16 2" xfId="1516"/>
    <cellStyle name="Normal 7 17" xfId="608"/>
    <cellStyle name="Normal 7 17 2" xfId="1517"/>
    <cellStyle name="Normal 7 18" xfId="609"/>
    <cellStyle name="Normal 7 18 2" xfId="1518"/>
    <cellStyle name="Normal 7 19" xfId="610"/>
    <cellStyle name="Normal 7 19 2" xfId="1519"/>
    <cellStyle name="Normal 7 2" xfId="611"/>
    <cellStyle name="Normal 7 2 2" xfId="1520"/>
    <cellStyle name="Normal 7 20" xfId="612"/>
    <cellStyle name="Normal 7 20 2" xfId="1521"/>
    <cellStyle name="Normal 7 21" xfId="613"/>
    <cellStyle name="Normal 7 21 2" xfId="1522"/>
    <cellStyle name="Normal 7 22" xfId="614"/>
    <cellStyle name="Normal 7 22 2" xfId="1523"/>
    <cellStyle name="Normal 7 23" xfId="615"/>
    <cellStyle name="Normal 7 23 2" xfId="1524"/>
    <cellStyle name="Normal 7 24" xfId="616"/>
    <cellStyle name="Normal 7 24 2" xfId="1525"/>
    <cellStyle name="Normal 7 25" xfId="617"/>
    <cellStyle name="Normal 7 25 2" xfId="1526"/>
    <cellStyle name="Normal 7 26" xfId="618"/>
    <cellStyle name="Normal 7 26 2" xfId="1527"/>
    <cellStyle name="Normal 7 27" xfId="619"/>
    <cellStyle name="Normal 7 27 2" xfId="1528"/>
    <cellStyle name="Normal 7 28" xfId="620"/>
    <cellStyle name="Normal 7 28 2" xfId="1529"/>
    <cellStyle name="Normal 7 29" xfId="621"/>
    <cellStyle name="Normal 7 29 2" xfId="1530"/>
    <cellStyle name="Normal 7 3" xfId="622"/>
    <cellStyle name="Normal 7 3 2" xfId="1531"/>
    <cellStyle name="Normal 7 30" xfId="623"/>
    <cellStyle name="Normal 7 30 2" xfId="1532"/>
    <cellStyle name="Normal 7 31" xfId="624"/>
    <cellStyle name="Normal 7 31 2" xfId="1533"/>
    <cellStyle name="Normal 7 32" xfId="625"/>
    <cellStyle name="Normal 7 32 2" xfId="1534"/>
    <cellStyle name="Normal 7 33" xfId="626"/>
    <cellStyle name="Normal 7 33 2" xfId="1535"/>
    <cellStyle name="Normal 7 34" xfId="627"/>
    <cellStyle name="Normal 7 34 2" xfId="1536"/>
    <cellStyle name="Normal 7 35" xfId="628"/>
    <cellStyle name="Normal 7 35 2" xfId="1537"/>
    <cellStyle name="Normal 7 36" xfId="629"/>
    <cellStyle name="Normal 7 36 2" xfId="1538"/>
    <cellStyle name="Normal 7 37" xfId="630"/>
    <cellStyle name="Normal 7 37 2" xfId="1539"/>
    <cellStyle name="Normal 7 38" xfId="631"/>
    <cellStyle name="Normal 7 38 2" xfId="1540"/>
    <cellStyle name="Normal 7 39" xfId="632"/>
    <cellStyle name="Normal 7 39 2" xfId="1541"/>
    <cellStyle name="Normal 7 4" xfId="633"/>
    <cellStyle name="Normal 7 4 2" xfId="1542"/>
    <cellStyle name="Normal 7 40" xfId="634"/>
    <cellStyle name="Normal 7 40 2" xfId="1543"/>
    <cellStyle name="Normal 7 41" xfId="635"/>
    <cellStyle name="Normal 7 41 2" xfId="1544"/>
    <cellStyle name="Normal 7 42" xfId="636"/>
    <cellStyle name="Normal 7 42 2" xfId="1545"/>
    <cellStyle name="Normal 7 43" xfId="637"/>
    <cellStyle name="Normal 7 43 2" xfId="1546"/>
    <cellStyle name="Normal 7 44" xfId="638"/>
    <cellStyle name="Normal 7 44 2" xfId="1547"/>
    <cellStyle name="Normal 7 45" xfId="639"/>
    <cellStyle name="Normal 7 45 2" xfId="1548"/>
    <cellStyle name="Normal 7 46" xfId="640"/>
    <cellStyle name="Normal 7 46 2" xfId="1549"/>
    <cellStyle name="Normal 7 47" xfId="641"/>
    <cellStyle name="Normal 7 47 2" xfId="1550"/>
    <cellStyle name="Normal 7 48" xfId="642"/>
    <cellStyle name="Normal 7 48 2" xfId="1551"/>
    <cellStyle name="Normal 7 49" xfId="643"/>
    <cellStyle name="Normal 7 49 2" xfId="1552"/>
    <cellStyle name="Normal 7 5" xfId="644"/>
    <cellStyle name="Normal 7 5 2" xfId="1553"/>
    <cellStyle name="Normal 7 50" xfId="645"/>
    <cellStyle name="Normal 7 50 2" xfId="1554"/>
    <cellStyle name="Normal 7 51" xfId="646"/>
    <cellStyle name="Normal 7 51 2" xfId="1555"/>
    <cellStyle name="Normal 7 52" xfId="647"/>
    <cellStyle name="Normal 7 52 2" xfId="1556"/>
    <cellStyle name="Normal 7 53" xfId="648"/>
    <cellStyle name="Normal 7 53 2" xfId="1557"/>
    <cellStyle name="Normal 7 54" xfId="649"/>
    <cellStyle name="Normal 7 54 2" xfId="1558"/>
    <cellStyle name="Normal 7 55" xfId="650"/>
    <cellStyle name="Normal 7 55 2" xfId="1559"/>
    <cellStyle name="Normal 7 56" xfId="1509"/>
    <cellStyle name="Normal 7 6" xfId="651"/>
    <cellStyle name="Normal 7 6 2" xfId="1560"/>
    <cellStyle name="Normal 7 7" xfId="652"/>
    <cellStyle name="Normal 7 7 2" xfId="1561"/>
    <cellStyle name="Normal 7 8" xfId="653"/>
    <cellStyle name="Normal 7 8 2" xfId="1562"/>
    <cellStyle name="Normal 7 9" xfId="654"/>
    <cellStyle name="Normal 7 9 2" xfId="1563"/>
    <cellStyle name="Normal 8" xfId="655"/>
    <cellStyle name="Normal 8 2" xfId="1564"/>
    <cellStyle name="Normal 9" xfId="656"/>
    <cellStyle name="Normal 9 2" xfId="1565"/>
    <cellStyle name="Percent" xfId="657" builtinId="5"/>
    <cellStyle name="Percent 10" xfId="658"/>
    <cellStyle name="Percent 10 10" xfId="659"/>
    <cellStyle name="Percent 10 10 2" xfId="1567"/>
    <cellStyle name="Percent 10 11" xfId="660"/>
    <cellStyle name="Percent 10 11 2" xfId="1568"/>
    <cellStyle name="Percent 10 12" xfId="661"/>
    <cellStyle name="Percent 10 12 2" xfId="1569"/>
    <cellStyle name="Percent 10 13" xfId="662"/>
    <cellStyle name="Percent 10 13 2" xfId="1570"/>
    <cellStyle name="Percent 10 14" xfId="663"/>
    <cellStyle name="Percent 10 14 2" xfId="1571"/>
    <cellStyle name="Percent 10 15" xfId="664"/>
    <cellStyle name="Percent 10 15 2" xfId="1572"/>
    <cellStyle name="Percent 10 16" xfId="665"/>
    <cellStyle name="Percent 10 16 2" xfId="1573"/>
    <cellStyle name="Percent 10 17" xfId="666"/>
    <cellStyle name="Percent 10 17 2" xfId="1574"/>
    <cellStyle name="Percent 10 18" xfId="667"/>
    <cellStyle name="Percent 10 18 2" xfId="1575"/>
    <cellStyle name="Percent 10 19" xfId="668"/>
    <cellStyle name="Percent 10 19 2" xfId="1576"/>
    <cellStyle name="Percent 10 2" xfId="669"/>
    <cellStyle name="Percent 10 2 2" xfId="1577"/>
    <cellStyle name="Percent 10 20" xfId="670"/>
    <cellStyle name="Percent 10 20 2" xfId="1578"/>
    <cellStyle name="Percent 10 21" xfId="671"/>
    <cellStyle name="Percent 10 21 2" xfId="1579"/>
    <cellStyle name="Percent 10 22" xfId="672"/>
    <cellStyle name="Percent 10 22 2" xfId="1580"/>
    <cellStyle name="Percent 10 23" xfId="673"/>
    <cellStyle name="Percent 10 23 2" xfId="1581"/>
    <cellStyle name="Percent 10 24" xfId="674"/>
    <cellStyle name="Percent 10 24 2" xfId="1582"/>
    <cellStyle name="Percent 10 25" xfId="675"/>
    <cellStyle name="Percent 10 25 2" xfId="1583"/>
    <cellStyle name="Percent 10 26" xfId="676"/>
    <cellStyle name="Percent 10 26 2" xfId="1584"/>
    <cellStyle name="Percent 10 27" xfId="677"/>
    <cellStyle name="Percent 10 27 2" xfId="1585"/>
    <cellStyle name="Percent 10 28" xfId="678"/>
    <cellStyle name="Percent 10 28 2" xfId="1586"/>
    <cellStyle name="Percent 10 29" xfId="679"/>
    <cellStyle name="Percent 10 29 2" xfId="1587"/>
    <cellStyle name="Percent 10 3" xfId="680"/>
    <cellStyle name="Percent 10 3 2" xfId="1588"/>
    <cellStyle name="Percent 10 30" xfId="681"/>
    <cellStyle name="Percent 10 30 2" xfId="1589"/>
    <cellStyle name="Percent 10 31" xfId="682"/>
    <cellStyle name="Percent 10 31 2" xfId="1590"/>
    <cellStyle name="Percent 10 32" xfId="683"/>
    <cellStyle name="Percent 10 32 2" xfId="1591"/>
    <cellStyle name="Percent 10 33" xfId="684"/>
    <cellStyle name="Percent 10 33 2" xfId="1592"/>
    <cellStyle name="Percent 10 34" xfId="685"/>
    <cellStyle name="Percent 10 34 2" xfId="1593"/>
    <cellStyle name="Percent 10 35" xfId="686"/>
    <cellStyle name="Percent 10 35 2" xfId="1594"/>
    <cellStyle name="Percent 10 36" xfId="687"/>
    <cellStyle name="Percent 10 36 2" xfId="1595"/>
    <cellStyle name="Percent 10 37" xfId="688"/>
    <cellStyle name="Percent 10 37 2" xfId="1596"/>
    <cellStyle name="Percent 10 38" xfId="689"/>
    <cellStyle name="Percent 10 38 2" xfId="1597"/>
    <cellStyle name="Percent 10 39" xfId="1566"/>
    <cellStyle name="Percent 10 4" xfId="690"/>
    <cellStyle name="Percent 10 4 2" xfId="1598"/>
    <cellStyle name="Percent 10 5" xfId="691"/>
    <cellStyle name="Percent 10 5 2" xfId="1599"/>
    <cellStyle name="Percent 10 6" xfId="692"/>
    <cellStyle name="Percent 10 6 2" xfId="1600"/>
    <cellStyle name="Percent 10 7" xfId="693"/>
    <cellStyle name="Percent 10 7 2" xfId="1601"/>
    <cellStyle name="Percent 10 8" xfId="694"/>
    <cellStyle name="Percent 10 8 2" xfId="1602"/>
    <cellStyle name="Percent 10 9" xfId="695"/>
    <cellStyle name="Percent 10 9 2" xfId="1603"/>
    <cellStyle name="Percent 12" xfId="696"/>
    <cellStyle name="Percent 12 10" xfId="697"/>
    <cellStyle name="Percent 12 10 2" xfId="1605"/>
    <cellStyle name="Percent 12 11" xfId="698"/>
    <cellStyle name="Percent 12 11 2" xfId="1606"/>
    <cellStyle name="Percent 12 12" xfId="699"/>
    <cellStyle name="Percent 12 12 2" xfId="1607"/>
    <cellStyle name="Percent 12 13" xfId="700"/>
    <cellStyle name="Percent 12 13 2" xfId="1608"/>
    <cellStyle name="Percent 12 14" xfId="701"/>
    <cellStyle name="Percent 12 14 2" xfId="1609"/>
    <cellStyle name="Percent 12 15" xfId="702"/>
    <cellStyle name="Percent 12 15 2" xfId="1610"/>
    <cellStyle name="Percent 12 16" xfId="703"/>
    <cellStyle name="Percent 12 16 2" xfId="1611"/>
    <cellStyle name="Percent 12 17" xfId="704"/>
    <cellStyle name="Percent 12 17 2" xfId="1612"/>
    <cellStyle name="Percent 12 18" xfId="705"/>
    <cellStyle name="Percent 12 18 2" xfId="1613"/>
    <cellStyle name="Percent 12 19" xfId="706"/>
    <cellStyle name="Percent 12 19 2" xfId="1614"/>
    <cellStyle name="Percent 12 2" xfId="707"/>
    <cellStyle name="Percent 12 2 2" xfId="1615"/>
    <cellStyle name="Percent 12 20" xfId="708"/>
    <cellStyle name="Percent 12 20 2" xfId="1616"/>
    <cellStyle name="Percent 12 21" xfId="709"/>
    <cellStyle name="Percent 12 21 2" xfId="1617"/>
    <cellStyle name="Percent 12 22" xfId="710"/>
    <cellStyle name="Percent 12 22 2" xfId="1618"/>
    <cellStyle name="Percent 12 23" xfId="711"/>
    <cellStyle name="Percent 12 23 2" xfId="1619"/>
    <cellStyle name="Percent 12 24" xfId="712"/>
    <cellStyle name="Percent 12 24 2" xfId="1620"/>
    <cellStyle name="Percent 12 25" xfId="713"/>
    <cellStyle name="Percent 12 25 2" xfId="1621"/>
    <cellStyle name="Percent 12 26" xfId="714"/>
    <cellStyle name="Percent 12 26 2" xfId="1622"/>
    <cellStyle name="Percent 12 27" xfId="715"/>
    <cellStyle name="Percent 12 27 2" xfId="1623"/>
    <cellStyle name="Percent 12 28" xfId="716"/>
    <cellStyle name="Percent 12 28 2" xfId="1624"/>
    <cellStyle name="Percent 12 29" xfId="717"/>
    <cellStyle name="Percent 12 29 2" xfId="1625"/>
    <cellStyle name="Percent 12 3" xfId="718"/>
    <cellStyle name="Percent 12 3 2" xfId="1626"/>
    <cellStyle name="Percent 12 30" xfId="719"/>
    <cellStyle name="Percent 12 30 2" xfId="1627"/>
    <cellStyle name="Percent 12 31" xfId="720"/>
    <cellStyle name="Percent 12 31 2" xfId="1628"/>
    <cellStyle name="Percent 12 32" xfId="721"/>
    <cellStyle name="Percent 12 32 2" xfId="1629"/>
    <cellStyle name="Percent 12 33" xfId="722"/>
    <cellStyle name="Percent 12 33 2" xfId="1630"/>
    <cellStyle name="Percent 12 34" xfId="723"/>
    <cellStyle name="Percent 12 34 2" xfId="1631"/>
    <cellStyle name="Percent 12 35" xfId="724"/>
    <cellStyle name="Percent 12 35 2" xfId="1632"/>
    <cellStyle name="Percent 12 36" xfId="725"/>
    <cellStyle name="Percent 12 36 2" xfId="1633"/>
    <cellStyle name="Percent 12 37" xfId="726"/>
    <cellStyle name="Percent 12 37 2" xfId="1634"/>
    <cellStyle name="Percent 12 38" xfId="727"/>
    <cellStyle name="Percent 12 38 2" xfId="1635"/>
    <cellStyle name="Percent 12 39" xfId="1604"/>
    <cellStyle name="Percent 12 4" xfId="728"/>
    <cellStyle name="Percent 12 4 2" xfId="1636"/>
    <cellStyle name="Percent 12 5" xfId="729"/>
    <cellStyle name="Percent 12 5 2" xfId="1637"/>
    <cellStyle name="Percent 12 6" xfId="730"/>
    <cellStyle name="Percent 12 6 2" xfId="1638"/>
    <cellStyle name="Percent 12 7" xfId="731"/>
    <cellStyle name="Percent 12 7 2" xfId="1639"/>
    <cellStyle name="Percent 12 8" xfId="732"/>
    <cellStyle name="Percent 12 8 2" xfId="1640"/>
    <cellStyle name="Percent 12 9" xfId="733"/>
    <cellStyle name="Percent 12 9 2" xfId="1641"/>
    <cellStyle name="Percent 13" xfId="734"/>
    <cellStyle name="Percent 13 10" xfId="735"/>
    <cellStyle name="Percent 13 10 2" xfId="1643"/>
    <cellStyle name="Percent 13 11" xfId="736"/>
    <cellStyle name="Percent 13 11 2" xfId="1644"/>
    <cellStyle name="Percent 13 12" xfId="737"/>
    <cellStyle name="Percent 13 12 2" xfId="1645"/>
    <cellStyle name="Percent 13 13" xfId="738"/>
    <cellStyle name="Percent 13 13 2" xfId="1646"/>
    <cellStyle name="Percent 13 14" xfId="739"/>
    <cellStyle name="Percent 13 14 2" xfId="1647"/>
    <cellStyle name="Percent 13 15" xfId="740"/>
    <cellStyle name="Percent 13 15 2" xfId="1648"/>
    <cellStyle name="Percent 13 16" xfId="741"/>
    <cellStyle name="Percent 13 16 2" xfId="1649"/>
    <cellStyle name="Percent 13 17" xfId="742"/>
    <cellStyle name="Percent 13 17 2" xfId="1650"/>
    <cellStyle name="Percent 13 18" xfId="743"/>
    <cellStyle name="Percent 13 18 2" xfId="1651"/>
    <cellStyle name="Percent 13 19" xfId="744"/>
    <cellStyle name="Percent 13 19 2" xfId="1652"/>
    <cellStyle name="Percent 13 2" xfId="745"/>
    <cellStyle name="Percent 13 2 2" xfId="1653"/>
    <cellStyle name="Percent 13 20" xfId="746"/>
    <cellStyle name="Percent 13 20 2" xfId="1654"/>
    <cellStyle name="Percent 13 21" xfId="747"/>
    <cellStyle name="Percent 13 21 2" xfId="1655"/>
    <cellStyle name="Percent 13 22" xfId="748"/>
    <cellStyle name="Percent 13 22 2" xfId="1656"/>
    <cellStyle name="Percent 13 23" xfId="749"/>
    <cellStyle name="Percent 13 23 2" xfId="1657"/>
    <cellStyle name="Percent 13 24" xfId="750"/>
    <cellStyle name="Percent 13 24 2" xfId="1658"/>
    <cellStyle name="Percent 13 25" xfId="751"/>
    <cellStyle name="Percent 13 25 2" xfId="1659"/>
    <cellStyle name="Percent 13 26" xfId="752"/>
    <cellStyle name="Percent 13 26 2" xfId="1660"/>
    <cellStyle name="Percent 13 27" xfId="753"/>
    <cellStyle name="Percent 13 27 2" xfId="1661"/>
    <cellStyle name="Percent 13 28" xfId="754"/>
    <cellStyle name="Percent 13 28 2" xfId="1662"/>
    <cellStyle name="Percent 13 29" xfId="755"/>
    <cellStyle name="Percent 13 29 2" xfId="1663"/>
    <cellStyle name="Percent 13 3" xfId="756"/>
    <cellStyle name="Percent 13 3 2" xfId="1664"/>
    <cellStyle name="Percent 13 30" xfId="757"/>
    <cellStyle name="Percent 13 30 2" xfId="1665"/>
    <cellStyle name="Percent 13 31" xfId="758"/>
    <cellStyle name="Percent 13 31 2" xfId="1666"/>
    <cellStyle name="Percent 13 32" xfId="759"/>
    <cellStyle name="Percent 13 32 2" xfId="1667"/>
    <cellStyle name="Percent 13 33" xfId="760"/>
    <cellStyle name="Percent 13 33 2" xfId="1668"/>
    <cellStyle name="Percent 13 34" xfId="761"/>
    <cellStyle name="Percent 13 34 2" xfId="1669"/>
    <cellStyle name="Percent 13 35" xfId="762"/>
    <cellStyle name="Percent 13 35 2" xfId="1670"/>
    <cellStyle name="Percent 13 36" xfId="763"/>
    <cellStyle name="Percent 13 36 2" xfId="1671"/>
    <cellStyle name="Percent 13 37" xfId="764"/>
    <cellStyle name="Percent 13 37 2" xfId="1672"/>
    <cellStyle name="Percent 13 38" xfId="765"/>
    <cellStyle name="Percent 13 38 2" xfId="1673"/>
    <cellStyle name="Percent 13 39" xfId="1642"/>
    <cellStyle name="Percent 13 4" xfId="766"/>
    <cellStyle name="Percent 13 4 2" xfId="1674"/>
    <cellStyle name="Percent 13 5" xfId="767"/>
    <cellStyle name="Percent 13 5 2" xfId="1675"/>
    <cellStyle name="Percent 13 6" xfId="768"/>
    <cellStyle name="Percent 13 6 2" xfId="1676"/>
    <cellStyle name="Percent 13 7" xfId="769"/>
    <cellStyle name="Percent 13 7 2" xfId="1677"/>
    <cellStyle name="Percent 13 8" xfId="770"/>
    <cellStyle name="Percent 13 8 2" xfId="1678"/>
    <cellStyle name="Percent 13 9" xfId="771"/>
    <cellStyle name="Percent 13 9 2" xfId="1679"/>
    <cellStyle name="Percent 14" xfId="772"/>
    <cellStyle name="Percent 14 10" xfId="773"/>
    <cellStyle name="Percent 14 10 2" xfId="1681"/>
    <cellStyle name="Percent 14 11" xfId="774"/>
    <cellStyle name="Percent 14 11 2" xfId="1682"/>
    <cellStyle name="Percent 14 12" xfId="775"/>
    <cellStyle name="Percent 14 12 2" xfId="1683"/>
    <cellStyle name="Percent 14 13" xfId="776"/>
    <cellStyle name="Percent 14 13 2" xfId="1684"/>
    <cellStyle name="Percent 14 14" xfId="777"/>
    <cellStyle name="Percent 14 14 2" xfId="1685"/>
    <cellStyle name="Percent 14 15" xfId="778"/>
    <cellStyle name="Percent 14 15 2" xfId="1686"/>
    <cellStyle name="Percent 14 16" xfId="779"/>
    <cellStyle name="Percent 14 16 2" xfId="1687"/>
    <cellStyle name="Percent 14 17" xfId="780"/>
    <cellStyle name="Percent 14 17 2" xfId="1688"/>
    <cellStyle name="Percent 14 18" xfId="781"/>
    <cellStyle name="Percent 14 18 2" xfId="1689"/>
    <cellStyle name="Percent 14 19" xfId="782"/>
    <cellStyle name="Percent 14 19 2" xfId="1690"/>
    <cellStyle name="Percent 14 2" xfId="783"/>
    <cellStyle name="Percent 14 2 2" xfId="1691"/>
    <cellStyle name="Percent 14 20" xfId="784"/>
    <cellStyle name="Percent 14 20 2" xfId="1692"/>
    <cellStyle name="Percent 14 21" xfId="785"/>
    <cellStyle name="Percent 14 21 2" xfId="1693"/>
    <cellStyle name="Percent 14 22" xfId="786"/>
    <cellStyle name="Percent 14 22 2" xfId="1694"/>
    <cellStyle name="Percent 14 23" xfId="787"/>
    <cellStyle name="Percent 14 23 2" xfId="1695"/>
    <cellStyle name="Percent 14 24" xfId="788"/>
    <cellStyle name="Percent 14 24 2" xfId="1696"/>
    <cellStyle name="Percent 14 25" xfId="789"/>
    <cellStyle name="Percent 14 25 2" xfId="1697"/>
    <cellStyle name="Percent 14 26" xfId="790"/>
    <cellStyle name="Percent 14 26 2" xfId="1698"/>
    <cellStyle name="Percent 14 27" xfId="791"/>
    <cellStyle name="Percent 14 27 2" xfId="1699"/>
    <cellStyle name="Percent 14 28" xfId="792"/>
    <cellStyle name="Percent 14 28 2" xfId="1700"/>
    <cellStyle name="Percent 14 29" xfId="793"/>
    <cellStyle name="Percent 14 29 2" xfId="1701"/>
    <cellStyle name="Percent 14 3" xfId="794"/>
    <cellStyle name="Percent 14 3 2" xfId="1702"/>
    <cellStyle name="Percent 14 30" xfId="795"/>
    <cellStyle name="Percent 14 30 2" xfId="1703"/>
    <cellStyle name="Percent 14 31" xfId="796"/>
    <cellStyle name="Percent 14 31 2" xfId="1704"/>
    <cellStyle name="Percent 14 32" xfId="797"/>
    <cellStyle name="Percent 14 32 2" xfId="1705"/>
    <cellStyle name="Percent 14 33" xfId="798"/>
    <cellStyle name="Percent 14 33 2" xfId="1706"/>
    <cellStyle name="Percent 14 34" xfId="799"/>
    <cellStyle name="Percent 14 34 2" xfId="1707"/>
    <cellStyle name="Percent 14 35" xfId="800"/>
    <cellStyle name="Percent 14 35 2" xfId="1708"/>
    <cellStyle name="Percent 14 36" xfId="801"/>
    <cellStyle name="Percent 14 36 2" xfId="1709"/>
    <cellStyle name="Percent 14 37" xfId="802"/>
    <cellStyle name="Percent 14 37 2" xfId="1710"/>
    <cellStyle name="Percent 14 38" xfId="803"/>
    <cellStyle name="Percent 14 38 2" xfId="1711"/>
    <cellStyle name="Percent 14 39" xfId="1680"/>
    <cellStyle name="Percent 14 4" xfId="804"/>
    <cellStyle name="Percent 14 4 2" xfId="1712"/>
    <cellStyle name="Percent 14 5" xfId="805"/>
    <cellStyle name="Percent 14 5 2" xfId="1713"/>
    <cellStyle name="Percent 14 6" xfId="806"/>
    <cellStyle name="Percent 14 6 2" xfId="1714"/>
    <cellStyle name="Percent 14 7" xfId="807"/>
    <cellStyle name="Percent 14 7 2" xfId="1715"/>
    <cellStyle name="Percent 14 8" xfId="808"/>
    <cellStyle name="Percent 14 8 2" xfId="1716"/>
    <cellStyle name="Percent 14 9" xfId="809"/>
    <cellStyle name="Percent 14 9 2" xfId="1717"/>
    <cellStyle name="Percent 15" xfId="810"/>
    <cellStyle name="Percent 15 10" xfId="811"/>
    <cellStyle name="Percent 15 10 2" xfId="1719"/>
    <cellStyle name="Percent 15 11" xfId="812"/>
    <cellStyle name="Percent 15 11 2" xfId="1720"/>
    <cellStyle name="Percent 15 12" xfId="813"/>
    <cellStyle name="Percent 15 12 2" xfId="1721"/>
    <cellStyle name="Percent 15 13" xfId="814"/>
    <cellStyle name="Percent 15 13 2" xfId="1722"/>
    <cellStyle name="Percent 15 14" xfId="815"/>
    <cellStyle name="Percent 15 14 2" xfId="1723"/>
    <cellStyle name="Percent 15 15" xfId="816"/>
    <cellStyle name="Percent 15 15 2" xfId="1724"/>
    <cellStyle name="Percent 15 16" xfId="817"/>
    <cellStyle name="Percent 15 16 2" xfId="1725"/>
    <cellStyle name="Percent 15 17" xfId="818"/>
    <cellStyle name="Percent 15 17 2" xfId="1726"/>
    <cellStyle name="Percent 15 18" xfId="819"/>
    <cellStyle name="Percent 15 18 2" xfId="1727"/>
    <cellStyle name="Percent 15 19" xfId="820"/>
    <cellStyle name="Percent 15 19 2" xfId="1728"/>
    <cellStyle name="Percent 15 2" xfId="821"/>
    <cellStyle name="Percent 15 2 2" xfId="1729"/>
    <cellStyle name="Percent 15 20" xfId="822"/>
    <cellStyle name="Percent 15 20 2" xfId="1730"/>
    <cellStyle name="Percent 15 21" xfId="823"/>
    <cellStyle name="Percent 15 21 2" xfId="1731"/>
    <cellStyle name="Percent 15 22" xfId="824"/>
    <cellStyle name="Percent 15 22 2" xfId="1732"/>
    <cellStyle name="Percent 15 23" xfId="825"/>
    <cellStyle name="Percent 15 23 2" xfId="1733"/>
    <cellStyle name="Percent 15 24" xfId="826"/>
    <cellStyle name="Percent 15 24 2" xfId="1734"/>
    <cellStyle name="Percent 15 25" xfId="827"/>
    <cellStyle name="Percent 15 25 2" xfId="1735"/>
    <cellStyle name="Percent 15 26" xfId="828"/>
    <cellStyle name="Percent 15 26 2" xfId="1736"/>
    <cellStyle name="Percent 15 27" xfId="829"/>
    <cellStyle name="Percent 15 27 2" xfId="1737"/>
    <cellStyle name="Percent 15 28" xfId="830"/>
    <cellStyle name="Percent 15 28 2" xfId="1738"/>
    <cellStyle name="Percent 15 29" xfId="831"/>
    <cellStyle name="Percent 15 29 2" xfId="1739"/>
    <cellStyle name="Percent 15 3" xfId="832"/>
    <cellStyle name="Percent 15 3 2" xfId="1740"/>
    <cellStyle name="Percent 15 30" xfId="833"/>
    <cellStyle name="Percent 15 30 2" xfId="1741"/>
    <cellStyle name="Percent 15 31" xfId="834"/>
    <cellStyle name="Percent 15 31 2" xfId="1742"/>
    <cellStyle name="Percent 15 32" xfId="835"/>
    <cellStyle name="Percent 15 32 2" xfId="1743"/>
    <cellStyle name="Percent 15 33" xfId="836"/>
    <cellStyle name="Percent 15 33 2" xfId="1744"/>
    <cellStyle name="Percent 15 34" xfId="837"/>
    <cellStyle name="Percent 15 34 2" xfId="1745"/>
    <cellStyle name="Percent 15 35" xfId="838"/>
    <cellStyle name="Percent 15 35 2" xfId="1746"/>
    <cellStyle name="Percent 15 36" xfId="839"/>
    <cellStyle name="Percent 15 36 2" xfId="1747"/>
    <cellStyle name="Percent 15 37" xfId="840"/>
    <cellStyle name="Percent 15 37 2" xfId="1748"/>
    <cellStyle name="Percent 15 38" xfId="841"/>
    <cellStyle name="Percent 15 38 2" xfId="1749"/>
    <cellStyle name="Percent 15 39" xfId="1718"/>
    <cellStyle name="Percent 15 4" xfId="842"/>
    <cellStyle name="Percent 15 4 2" xfId="1750"/>
    <cellStyle name="Percent 15 5" xfId="843"/>
    <cellStyle name="Percent 15 5 2" xfId="1751"/>
    <cellStyle name="Percent 15 6" xfId="844"/>
    <cellStyle name="Percent 15 6 2" xfId="1752"/>
    <cellStyle name="Percent 15 7" xfId="845"/>
    <cellStyle name="Percent 15 7 2" xfId="1753"/>
    <cellStyle name="Percent 15 8" xfId="846"/>
    <cellStyle name="Percent 15 8 2" xfId="1754"/>
    <cellStyle name="Percent 15 9" xfId="847"/>
    <cellStyle name="Percent 15 9 2" xfId="1755"/>
    <cellStyle name="Percent 16" xfId="848"/>
    <cellStyle name="Percent 16 2" xfId="1756"/>
    <cellStyle name="Percent 17" xfId="849"/>
    <cellStyle name="Percent 17 2" xfId="1757"/>
    <cellStyle name="Percent 18" xfId="850"/>
    <cellStyle name="Percent 18 10" xfId="851"/>
    <cellStyle name="Percent 18 10 2" xfId="1759"/>
    <cellStyle name="Percent 18 11" xfId="852"/>
    <cellStyle name="Percent 18 11 2" xfId="1760"/>
    <cellStyle name="Percent 18 12" xfId="853"/>
    <cellStyle name="Percent 18 12 2" xfId="1761"/>
    <cellStyle name="Percent 18 13" xfId="854"/>
    <cellStyle name="Percent 18 13 2" xfId="1762"/>
    <cellStyle name="Percent 18 14" xfId="855"/>
    <cellStyle name="Percent 18 14 2" xfId="1763"/>
    <cellStyle name="Percent 18 15" xfId="856"/>
    <cellStyle name="Percent 18 15 2" xfId="1764"/>
    <cellStyle name="Percent 18 16" xfId="857"/>
    <cellStyle name="Percent 18 16 2" xfId="1765"/>
    <cellStyle name="Percent 18 17" xfId="858"/>
    <cellStyle name="Percent 18 17 2" xfId="1766"/>
    <cellStyle name="Percent 18 18" xfId="859"/>
    <cellStyle name="Percent 18 18 2" xfId="1767"/>
    <cellStyle name="Percent 18 19" xfId="860"/>
    <cellStyle name="Percent 18 19 2" xfId="1768"/>
    <cellStyle name="Percent 18 2" xfId="861"/>
    <cellStyle name="Percent 18 2 2" xfId="1769"/>
    <cellStyle name="Percent 18 20" xfId="862"/>
    <cellStyle name="Percent 18 20 2" xfId="1770"/>
    <cellStyle name="Percent 18 21" xfId="863"/>
    <cellStyle name="Percent 18 21 2" xfId="1771"/>
    <cellStyle name="Percent 18 22" xfId="864"/>
    <cellStyle name="Percent 18 22 2" xfId="1772"/>
    <cellStyle name="Percent 18 23" xfId="865"/>
    <cellStyle name="Percent 18 23 2" xfId="1773"/>
    <cellStyle name="Percent 18 24" xfId="866"/>
    <cellStyle name="Percent 18 24 2" xfId="1774"/>
    <cellStyle name="Percent 18 25" xfId="867"/>
    <cellStyle name="Percent 18 25 2" xfId="1775"/>
    <cellStyle name="Percent 18 26" xfId="868"/>
    <cellStyle name="Percent 18 26 2" xfId="1776"/>
    <cellStyle name="Percent 18 27" xfId="869"/>
    <cellStyle name="Percent 18 27 2" xfId="1777"/>
    <cellStyle name="Percent 18 28" xfId="870"/>
    <cellStyle name="Percent 18 28 2" xfId="1778"/>
    <cellStyle name="Percent 18 29" xfId="871"/>
    <cellStyle name="Percent 18 29 2" xfId="1779"/>
    <cellStyle name="Percent 18 3" xfId="872"/>
    <cellStyle name="Percent 18 3 2" xfId="1780"/>
    <cellStyle name="Percent 18 30" xfId="873"/>
    <cellStyle name="Percent 18 30 2" xfId="1781"/>
    <cellStyle name="Percent 18 31" xfId="874"/>
    <cellStyle name="Percent 18 31 2" xfId="1782"/>
    <cellStyle name="Percent 18 32" xfId="875"/>
    <cellStyle name="Percent 18 32 2" xfId="1783"/>
    <cellStyle name="Percent 18 33" xfId="876"/>
    <cellStyle name="Percent 18 33 2" xfId="1784"/>
    <cellStyle name="Percent 18 34" xfId="877"/>
    <cellStyle name="Percent 18 34 2" xfId="1785"/>
    <cellStyle name="Percent 18 35" xfId="878"/>
    <cellStyle name="Percent 18 35 2" xfId="1786"/>
    <cellStyle name="Percent 18 36" xfId="879"/>
    <cellStyle name="Percent 18 36 2" xfId="1787"/>
    <cellStyle name="Percent 18 37" xfId="880"/>
    <cellStyle name="Percent 18 37 2" xfId="1788"/>
    <cellStyle name="Percent 18 38" xfId="881"/>
    <cellStyle name="Percent 18 38 2" xfId="1789"/>
    <cellStyle name="Percent 18 39" xfId="1758"/>
    <cellStyle name="Percent 18 4" xfId="882"/>
    <cellStyle name="Percent 18 4 2" xfId="1790"/>
    <cellStyle name="Percent 18 5" xfId="883"/>
    <cellStyle name="Percent 18 5 2" xfId="1791"/>
    <cellStyle name="Percent 18 6" xfId="884"/>
    <cellStyle name="Percent 18 6 2" xfId="1792"/>
    <cellStyle name="Percent 18 7" xfId="885"/>
    <cellStyle name="Percent 18 7 2" xfId="1793"/>
    <cellStyle name="Percent 18 8" xfId="886"/>
    <cellStyle name="Percent 18 8 2" xfId="1794"/>
    <cellStyle name="Percent 18 9" xfId="887"/>
    <cellStyle name="Percent 18 9 2" xfId="1795"/>
    <cellStyle name="Percent 23" xfId="888"/>
    <cellStyle name="Percent 23 2" xfId="1796"/>
    <cellStyle name="Percent 4" xfId="889"/>
    <cellStyle name="Percent 4 2" xfId="890"/>
    <cellStyle name="Percent 4 2 2" xfId="1798"/>
    <cellStyle name="Percent 4 3" xfId="1797"/>
    <cellStyle name="Percent 42" xfId="891"/>
    <cellStyle name="Percent 42 2" xfId="1799"/>
    <cellStyle name="Percent 54" xfId="892"/>
    <cellStyle name="Percent 54 2" xfId="1800"/>
    <cellStyle name="Percent 6 10" xfId="893"/>
    <cellStyle name="Percent 6 10 2" xfId="1801"/>
    <cellStyle name="Percent 6 11" xfId="894"/>
    <cellStyle name="Percent 6 11 2" xfId="1802"/>
    <cellStyle name="Percent 6 2" xfId="895"/>
    <cellStyle name="Percent 6 2 2" xfId="1803"/>
    <cellStyle name="Percent 6 3" xfId="896"/>
    <cellStyle name="Percent 6 3 2" xfId="1804"/>
    <cellStyle name="Percent 6 4" xfId="897"/>
    <cellStyle name="Percent 6 4 2" xfId="1805"/>
    <cellStyle name="Percent 6 5" xfId="898"/>
    <cellStyle name="Percent 6 5 2" xfId="1806"/>
    <cellStyle name="Percent 6 6" xfId="899"/>
    <cellStyle name="Percent 6 6 2" xfId="1807"/>
    <cellStyle name="Percent 6 7" xfId="900"/>
    <cellStyle name="Percent 6 7 2" xfId="1808"/>
    <cellStyle name="Percent 6 8" xfId="901"/>
    <cellStyle name="Percent 6 8 2" xfId="1809"/>
    <cellStyle name="Percent 6 9" xfId="902"/>
    <cellStyle name="Percent 6 9 2" xfId="1810"/>
    <cellStyle name="Percent 7 10" xfId="903"/>
    <cellStyle name="Percent 7 10 2" xfId="1811"/>
    <cellStyle name="Percent 7 11" xfId="904"/>
    <cellStyle name="Percent 7 11 2" xfId="1812"/>
    <cellStyle name="Percent 7 2" xfId="905"/>
    <cellStyle name="Percent 7 2 2" xfId="1813"/>
    <cellStyle name="Percent 7 3" xfId="906"/>
    <cellStyle name="Percent 7 3 2" xfId="1814"/>
    <cellStyle name="Percent 7 4" xfId="907"/>
    <cellStyle name="Percent 7 4 2" xfId="1815"/>
    <cellStyle name="Percent 7 5" xfId="908"/>
    <cellStyle name="Percent 7 5 2" xfId="1816"/>
    <cellStyle name="Percent 7 6" xfId="909"/>
    <cellStyle name="Percent 7 6 2" xfId="1817"/>
    <cellStyle name="Percent 7 7" xfId="910"/>
    <cellStyle name="Percent 7 7 2" xfId="1818"/>
    <cellStyle name="Percent 7 8" xfId="911"/>
    <cellStyle name="Percent 7 8 2" xfId="1819"/>
    <cellStyle name="Percent 7 9" xfId="912"/>
    <cellStyle name="Percent 7 9 2" xfId="1820"/>
    <cellStyle name="Percent 9" xfId="913"/>
    <cellStyle name="Percent 9 2" xfId="18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CFFCC"/>
  </sheetPr>
  <dimension ref="A1:AP178"/>
  <sheetViews>
    <sheetView showGridLines="0" tabSelected="1" topLeftCell="A58" zoomScaleNormal="100" workbookViewId="0">
      <selection activeCell="E1" sqref="E1:L1"/>
    </sheetView>
  </sheetViews>
  <sheetFormatPr defaultColWidth="9.140625" defaultRowHeight="15.75" customHeight="1" x14ac:dyDescent="0.2"/>
  <cols>
    <col min="1" max="1" width="3" style="42" customWidth="1"/>
    <col min="2" max="3" width="7.28515625" style="42" customWidth="1"/>
    <col min="4" max="4" width="7.28515625" style="43" customWidth="1"/>
    <col min="5" max="14" width="8.5703125" style="44" customWidth="1"/>
    <col min="15" max="15" width="9.140625" style="45" customWidth="1"/>
    <col min="16" max="19" width="8.5703125" style="45" customWidth="1"/>
    <col min="20" max="21" width="8.5703125" style="178" customWidth="1"/>
    <col min="22" max="22" width="28.5703125" style="136" bestFit="1" customWidth="1"/>
    <col min="23" max="23" width="10.140625" style="44" bestFit="1" customWidth="1"/>
    <col min="24" max="24" width="27.7109375" style="44" customWidth="1"/>
    <col min="25" max="25" width="35.42578125" style="44" bestFit="1" customWidth="1"/>
    <col min="26" max="28" width="9.140625" style="45"/>
    <col min="29" max="29" width="36.42578125" style="45" customWidth="1"/>
    <col min="30" max="31" width="9.140625" style="45"/>
    <col min="32" max="36" width="17.7109375" style="45" customWidth="1"/>
    <col min="37" max="37" width="28.5703125" style="45" bestFit="1" customWidth="1"/>
    <col min="38" max="38" width="10.140625" style="45" bestFit="1" customWidth="1"/>
    <col min="39" max="39" width="28.42578125" style="45" bestFit="1" customWidth="1"/>
    <col min="40" max="40" width="37.7109375" style="45" bestFit="1" customWidth="1"/>
    <col min="41" max="41" width="2.7109375" style="45" bestFit="1" customWidth="1"/>
    <col min="42" max="16384" width="9.140625" style="45"/>
  </cols>
  <sheetData>
    <row r="1" spans="1:36" ht="14.1" customHeight="1" x14ac:dyDescent="0.2">
      <c r="A1" s="96"/>
      <c r="B1" s="648" t="s">
        <v>142</v>
      </c>
      <c r="C1" s="649"/>
      <c r="D1" s="650"/>
      <c r="E1" s="644" t="s">
        <v>246</v>
      </c>
      <c r="F1" s="645"/>
      <c r="G1" s="645"/>
      <c r="H1" s="645"/>
      <c r="I1" s="646"/>
      <c r="J1" s="646"/>
      <c r="K1" s="646"/>
      <c r="L1" s="647"/>
      <c r="M1" s="130"/>
      <c r="O1" s="96" t="s">
        <v>117</v>
      </c>
      <c r="P1" s="245" t="s">
        <v>246</v>
      </c>
      <c r="R1" s="178"/>
      <c r="V1" s="468"/>
      <c r="W1" s="463" t="s">
        <v>136</v>
      </c>
      <c r="X1" s="132" t="s">
        <v>135</v>
      </c>
      <c r="Y1" s="133" t="s">
        <v>247</v>
      </c>
      <c r="Z1" s="132"/>
      <c r="AC1" s="134" t="s">
        <v>108</v>
      </c>
      <c r="AF1" s="250">
        <v>13</v>
      </c>
      <c r="AG1" s="250"/>
      <c r="AH1" s="250"/>
      <c r="AI1" s="250"/>
      <c r="AJ1" s="250"/>
    </row>
    <row r="2" spans="1:36" ht="14.1" customHeight="1" x14ac:dyDescent="0.2">
      <c r="A2" s="96"/>
      <c r="B2" s="648" t="s">
        <v>71</v>
      </c>
      <c r="C2" s="649"/>
      <c r="D2" s="650"/>
      <c r="E2" s="644" t="s">
        <v>246</v>
      </c>
      <c r="F2" s="645"/>
      <c r="G2" s="645"/>
      <c r="H2" s="645"/>
      <c r="I2" s="646"/>
      <c r="J2" s="646"/>
      <c r="K2" s="646"/>
      <c r="L2" s="647"/>
      <c r="O2" s="100"/>
      <c r="P2" s="197" t="s">
        <v>116</v>
      </c>
      <c r="Q2" s="197"/>
      <c r="R2" s="454"/>
      <c r="S2" s="454"/>
      <c r="T2" s="454"/>
      <c r="U2" s="454"/>
      <c r="V2" s="469"/>
      <c r="W2" s="133"/>
      <c r="X2" s="133"/>
      <c r="Y2" s="133" t="s">
        <v>247</v>
      </c>
      <c r="Z2" s="132"/>
      <c r="AA2" s="137"/>
      <c r="AC2" s="138" t="s">
        <v>246</v>
      </c>
    </row>
    <row r="3" spans="1:36" ht="14.1" customHeight="1" x14ac:dyDescent="0.2">
      <c r="H3" s="229" t="s">
        <v>333</v>
      </c>
      <c r="I3" s="135"/>
      <c r="J3" s="135"/>
      <c r="K3" s="135"/>
      <c r="L3" s="135"/>
      <c r="M3" s="135"/>
      <c r="N3" s="191" t="s">
        <v>263</v>
      </c>
      <c r="O3" s="572" t="s">
        <v>246</v>
      </c>
      <c r="P3" s="573"/>
      <c r="R3" s="178"/>
      <c r="S3" s="178"/>
      <c r="V3" s="508" t="s">
        <v>368</v>
      </c>
      <c r="W3" s="486" t="s">
        <v>358</v>
      </c>
      <c r="X3" s="140" t="s">
        <v>499</v>
      </c>
      <c r="Y3" s="487" t="s">
        <v>444</v>
      </c>
      <c r="Z3" s="155">
        <v>1</v>
      </c>
      <c r="AA3" s="137"/>
      <c r="AC3" s="141" t="s">
        <v>109</v>
      </c>
      <c r="AF3" s="250"/>
      <c r="AG3" s="250"/>
      <c r="AH3" s="250"/>
      <c r="AI3" s="250"/>
      <c r="AJ3" s="250"/>
    </row>
    <row r="4" spans="1:36" ht="15.75" customHeight="1" x14ac:dyDescent="0.25">
      <c r="B4" s="6"/>
      <c r="C4" s="6"/>
      <c r="E4" s="7"/>
      <c r="G4" s="190"/>
      <c r="H4" s="446" t="s">
        <v>271</v>
      </c>
      <c r="I4" s="8"/>
      <c r="J4" s="8"/>
      <c r="K4" s="100"/>
      <c r="L4" s="100"/>
      <c r="M4" s="100"/>
      <c r="O4" s="100"/>
      <c r="P4" s="96" t="s">
        <v>249</v>
      </c>
      <c r="Q4" s="96"/>
      <c r="R4" s="447"/>
      <c r="S4" s="447"/>
      <c r="T4" s="462"/>
      <c r="U4" s="462"/>
      <c r="V4" s="509"/>
      <c r="W4" s="488" t="s">
        <v>357</v>
      </c>
      <c r="X4" s="140" t="s">
        <v>445</v>
      </c>
      <c r="Y4" s="489" t="s">
        <v>446</v>
      </c>
      <c r="Z4" s="464">
        <v>2</v>
      </c>
      <c r="AA4" s="137"/>
      <c r="AC4" s="143" t="s">
        <v>110</v>
      </c>
      <c r="AF4" s="250"/>
      <c r="AG4" s="250"/>
      <c r="AH4" s="250"/>
      <c r="AI4" s="250"/>
      <c r="AJ4" s="250"/>
    </row>
    <row r="5" spans="1:36" ht="12.75" customHeight="1" x14ac:dyDescent="0.2">
      <c r="C5" s="198" t="s">
        <v>107</v>
      </c>
      <c r="D5" s="5"/>
      <c r="E5" s="11"/>
      <c r="F5" s="3"/>
      <c r="G5" s="3"/>
      <c r="H5" s="3"/>
      <c r="I5" s="3"/>
      <c r="J5" s="3"/>
      <c r="K5" s="80"/>
      <c r="L5" s="8"/>
      <c r="M5" s="8"/>
      <c r="O5" s="314"/>
      <c r="P5" s="329" t="s">
        <v>512</v>
      </c>
      <c r="Q5" s="329"/>
      <c r="R5" s="455"/>
      <c r="S5" s="455"/>
      <c r="T5" s="455"/>
      <c r="U5" s="455"/>
      <c r="V5" s="509"/>
      <c r="W5" s="488" t="s">
        <v>360</v>
      </c>
      <c r="X5" s="140" t="s">
        <v>361</v>
      </c>
      <c r="Y5" s="489" t="s">
        <v>447</v>
      </c>
      <c r="Z5" s="464">
        <v>3</v>
      </c>
      <c r="AA5" s="137"/>
      <c r="AF5" s="250"/>
      <c r="AG5" s="250"/>
      <c r="AH5" s="250"/>
      <c r="AI5" s="250"/>
      <c r="AJ5" s="250"/>
    </row>
    <row r="6" spans="1:36" ht="12.75" customHeight="1" x14ac:dyDescent="0.2">
      <c r="C6" s="5"/>
      <c r="D6" s="10" t="s">
        <v>129</v>
      </c>
      <c r="E6" s="11"/>
      <c r="F6" s="11"/>
      <c r="G6" s="11"/>
      <c r="H6" s="11"/>
      <c r="I6" s="80"/>
      <c r="J6" s="80"/>
      <c r="K6" s="80"/>
      <c r="L6" s="129" t="s">
        <v>246</v>
      </c>
      <c r="P6" s="470"/>
      <c r="R6" s="178"/>
      <c r="S6" s="178"/>
      <c r="V6" s="509"/>
      <c r="W6" s="488" t="s">
        <v>197</v>
      </c>
      <c r="X6" s="140" t="s">
        <v>500</v>
      </c>
      <c r="Y6" s="489" t="s">
        <v>448</v>
      </c>
      <c r="Z6" s="464">
        <v>4</v>
      </c>
      <c r="AA6" s="137"/>
      <c r="AC6" s="144" t="s">
        <v>118</v>
      </c>
      <c r="AF6" s="250"/>
      <c r="AG6" s="250"/>
      <c r="AH6" s="250"/>
      <c r="AI6" s="250"/>
      <c r="AJ6" s="250"/>
    </row>
    <row r="7" spans="1:36" ht="12.75" customHeight="1" x14ac:dyDescent="0.2">
      <c r="C7" s="10"/>
      <c r="D7" s="10" t="s">
        <v>130</v>
      </c>
      <c r="E7" s="11"/>
      <c r="F7" s="80"/>
      <c r="G7" s="80"/>
      <c r="H7" s="80"/>
      <c r="I7" s="80"/>
      <c r="J7" s="80"/>
      <c r="K7" s="80"/>
      <c r="L7" s="574" t="s">
        <v>246</v>
      </c>
      <c r="M7" s="575"/>
      <c r="N7" s="576"/>
      <c r="P7" s="471"/>
      <c r="Q7" s="471"/>
      <c r="R7" s="178"/>
      <c r="S7" s="178"/>
      <c r="V7" s="509"/>
      <c r="W7" s="481" t="s">
        <v>199</v>
      </c>
      <c r="X7" s="140" t="s">
        <v>112</v>
      </c>
      <c r="Y7" s="489" t="s">
        <v>112</v>
      </c>
      <c r="Z7" s="464">
        <v>5</v>
      </c>
      <c r="AA7" s="137"/>
      <c r="AC7" s="144" t="s">
        <v>119</v>
      </c>
    </row>
    <row r="8" spans="1:36" ht="12.75" customHeight="1" x14ac:dyDescent="0.2">
      <c r="C8" s="10"/>
      <c r="D8" s="10" t="s">
        <v>366</v>
      </c>
      <c r="E8" s="11"/>
      <c r="F8" s="3"/>
      <c r="G8" s="3"/>
      <c r="H8" s="3"/>
      <c r="I8" s="80"/>
      <c r="J8" s="80"/>
      <c r="K8" s="200" t="s">
        <v>365</v>
      </c>
      <c r="L8" s="368"/>
      <c r="N8" s="200" t="s">
        <v>390</v>
      </c>
      <c r="O8" s="461">
        <v>0</v>
      </c>
      <c r="P8" s="378">
        <f>IF(L8&gt;0,L8*0.08,0)</f>
        <v>0</v>
      </c>
      <c r="Q8" s="378">
        <f>IF(L8&gt;0,3000,0)</f>
        <v>0</v>
      </c>
      <c r="R8" s="178"/>
      <c r="S8" s="178"/>
      <c r="V8" s="509"/>
      <c r="W8" s="488" t="s">
        <v>384</v>
      </c>
      <c r="X8" s="489" t="s">
        <v>111</v>
      </c>
      <c r="Y8" s="489" t="s">
        <v>111</v>
      </c>
      <c r="Z8" s="464">
        <v>6</v>
      </c>
      <c r="AA8" s="137"/>
    </row>
    <row r="9" spans="1:36" ht="12.75" customHeight="1" x14ac:dyDescent="0.2">
      <c r="B9" s="6"/>
      <c r="C9" s="137"/>
      <c r="D9" s="137"/>
      <c r="E9" s="137"/>
      <c r="F9" s="192"/>
      <c r="G9" s="192"/>
      <c r="H9" s="192"/>
      <c r="I9" s="8"/>
      <c r="J9" s="8"/>
      <c r="K9" s="200" t="s">
        <v>188</v>
      </c>
      <c r="L9" s="368"/>
      <c r="N9" s="200" t="s">
        <v>391</v>
      </c>
      <c r="O9" s="461">
        <v>0</v>
      </c>
      <c r="P9" s="378">
        <f>IF(L9&gt;0,L9*0.08,0)</f>
        <v>0</v>
      </c>
      <c r="Q9" s="378">
        <f>IF(L9&gt;0,3000,0)</f>
        <v>0</v>
      </c>
      <c r="R9" s="178"/>
      <c r="S9" s="178"/>
      <c r="V9" s="509"/>
      <c r="W9" s="490" t="s">
        <v>198</v>
      </c>
      <c r="X9" s="140" t="s">
        <v>386</v>
      </c>
      <c r="Y9" s="489" t="s">
        <v>449</v>
      </c>
      <c r="Z9" s="464">
        <v>7</v>
      </c>
      <c r="AA9" s="137"/>
      <c r="AC9" s="144" t="s">
        <v>122</v>
      </c>
      <c r="AF9" s="250" t="s">
        <v>274</v>
      </c>
      <c r="AG9" s="250" t="s">
        <v>276</v>
      </c>
      <c r="AH9" s="250" t="s">
        <v>277</v>
      </c>
      <c r="AI9" s="250" t="s">
        <v>278</v>
      </c>
      <c r="AJ9" s="250" t="s">
        <v>279</v>
      </c>
    </row>
    <row r="10" spans="1:36" ht="12.75" customHeight="1" x14ac:dyDescent="0.2">
      <c r="B10" s="198" t="s">
        <v>70</v>
      </c>
      <c r="C10" s="6"/>
      <c r="D10" s="16"/>
      <c r="E10" s="100"/>
      <c r="F10" s="100"/>
      <c r="G10" s="100"/>
      <c r="H10" s="100"/>
      <c r="I10" s="100"/>
      <c r="J10" s="100"/>
      <c r="K10" s="378"/>
      <c r="L10" s="529"/>
      <c r="M10" s="378"/>
      <c r="N10" s="378"/>
      <c r="P10" s="378">
        <f t="shared" ref="P10" si="0">IF(L10&gt;0,L10*0.03,0)</f>
        <v>0</v>
      </c>
      <c r="Q10" s="378">
        <f>IF(L10&gt;0,3000,0)</f>
        <v>0</v>
      </c>
      <c r="R10" s="178"/>
      <c r="S10" s="178"/>
      <c r="V10" s="509"/>
      <c r="W10" s="481" t="s">
        <v>356</v>
      </c>
      <c r="X10" s="140" t="s">
        <v>385</v>
      </c>
      <c r="Y10" s="489" t="s">
        <v>450</v>
      </c>
      <c r="Z10" s="464">
        <v>8</v>
      </c>
      <c r="AA10" s="137"/>
      <c r="AC10" s="147" t="s">
        <v>121</v>
      </c>
      <c r="AF10" s="250" t="s">
        <v>280</v>
      </c>
      <c r="AG10" s="250" t="s">
        <v>275</v>
      </c>
      <c r="AH10" s="250" t="s">
        <v>281</v>
      </c>
      <c r="AI10" s="250" t="s">
        <v>282</v>
      </c>
      <c r="AJ10" s="250"/>
    </row>
    <row r="11" spans="1:36" ht="12.75" customHeight="1" x14ac:dyDescent="0.2">
      <c r="A11" s="148"/>
      <c r="B11" s="84" t="s">
        <v>442</v>
      </c>
      <c r="C11" s="193"/>
      <c r="D11" s="16"/>
      <c r="E11" s="199" t="s">
        <v>94</v>
      </c>
      <c r="F11" s="194"/>
      <c r="G11" s="194"/>
      <c r="H11" s="194"/>
      <c r="I11" s="100"/>
      <c r="J11" s="100"/>
      <c r="K11" s="100"/>
      <c r="L11" s="528"/>
      <c r="M11" s="378"/>
      <c r="N11" s="378"/>
      <c r="P11" s="378">
        <f>SUM(P8:P10)</f>
        <v>0</v>
      </c>
      <c r="Q11" s="378">
        <f>SUM(Q8:Q10)</f>
        <v>0</v>
      </c>
      <c r="R11" s="178"/>
      <c r="S11" s="178"/>
      <c r="V11" s="509"/>
      <c r="W11" s="481" t="s">
        <v>369</v>
      </c>
      <c r="X11" s="140" t="s">
        <v>498</v>
      </c>
      <c r="Y11" s="489" t="s">
        <v>382</v>
      </c>
      <c r="Z11" s="464">
        <v>9</v>
      </c>
      <c r="AA11" s="137"/>
      <c r="AC11" s="147" t="s">
        <v>123</v>
      </c>
      <c r="AF11" s="250" t="s">
        <v>292</v>
      </c>
      <c r="AG11" s="250"/>
      <c r="AH11" s="250"/>
      <c r="AI11" s="250" t="s">
        <v>293</v>
      </c>
      <c r="AJ11" s="250"/>
    </row>
    <row r="12" spans="1:36" ht="12.75" customHeight="1" x14ac:dyDescent="0.2">
      <c r="B12" s="195" t="s">
        <v>90</v>
      </c>
      <c r="C12" s="581" t="s">
        <v>93</v>
      </c>
      <c r="D12" s="581"/>
      <c r="E12" s="581"/>
      <c r="F12" s="582"/>
      <c r="G12" s="581" t="s">
        <v>95</v>
      </c>
      <c r="H12" s="582"/>
      <c r="I12" s="195" t="s">
        <v>96</v>
      </c>
      <c r="J12" s="195" t="s">
        <v>97</v>
      </c>
      <c r="K12" s="195" t="s">
        <v>98</v>
      </c>
      <c r="L12" s="195" t="s">
        <v>99</v>
      </c>
      <c r="M12" s="195" t="s">
        <v>100</v>
      </c>
      <c r="N12" s="195" t="s">
        <v>101</v>
      </c>
      <c r="P12" s="471"/>
      <c r="Q12" s="471"/>
      <c r="R12" s="178"/>
      <c r="S12" s="178"/>
      <c r="V12" s="510"/>
      <c r="W12" s="488" t="s">
        <v>508</v>
      </c>
      <c r="X12" s="140" t="s">
        <v>451</v>
      </c>
      <c r="Y12" s="489" t="s">
        <v>451</v>
      </c>
      <c r="Z12" s="464">
        <v>10</v>
      </c>
      <c r="AA12" s="137"/>
      <c r="AC12" s="141" t="s">
        <v>270</v>
      </c>
      <c r="AF12" s="250"/>
      <c r="AG12" s="250"/>
      <c r="AH12" s="250"/>
      <c r="AI12" s="250"/>
      <c r="AJ12" s="250"/>
    </row>
    <row r="13" spans="1:36" s="150" customFormat="1" ht="12.75" customHeight="1" x14ac:dyDescent="0.2">
      <c r="A13" s="149"/>
      <c r="B13" s="593" t="s">
        <v>88</v>
      </c>
      <c r="C13" s="593" t="s">
        <v>102</v>
      </c>
      <c r="D13" s="593"/>
      <c r="E13" s="593"/>
      <c r="F13" s="594"/>
      <c r="G13" s="585" t="s">
        <v>103</v>
      </c>
      <c r="H13" s="586"/>
      <c r="I13" s="580" t="s">
        <v>302</v>
      </c>
      <c r="J13" s="580" t="s">
        <v>303</v>
      </c>
      <c r="K13" s="580" t="s">
        <v>304</v>
      </c>
      <c r="L13" s="580" t="s">
        <v>104</v>
      </c>
      <c r="M13" s="580" t="s">
        <v>105</v>
      </c>
      <c r="N13" s="580" t="s">
        <v>140</v>
      </c>
      <c r="R13" s="456"/>
      <c r="S13" s="456"/>
      <c r="T13" s="456"/>
      <c r="U13" s="456"/>
      <c r="V13" s="511"/>
      <c r="W13" s="488" t="s">
        <v>452</v>
      </c>
      <c r="X13" s="489" t="s">
        <v>453</v>
      </c>
      <c r="Y13" s="489" t="s">
        <v>453</v>
      </c>
      <c r="Z13" s="464">
        <v>11</v>
      </c>
      <c r="AA13" s="137"/>
      <c r="AC13" s="151" t="s">
        <v>124</v>
      </c>
    </row>
    <row r="14" spans="1:36" s="150" customFormat="1" ht="12.75" customHeight="1" x14ac:dyDescent="0.2">
      <c r="A14" s="149"/>
      <c r="B14" s="595"/>
      <c r="C14" s="595"/>
      <c r="D14" s="595"/>
      <c r="E14" s="595"/>
      <c r="F14" s="596"/>
      <c r="G14" s="587"/>
      <c r="H14" s="587"/>
      <c r="I14" s="578"/>
      <c r="J14" s="578"/>
      <c r="K14" s="578"/>
      <c r="L14" s="578"/>
      <c r="M14" s="578"/>
      <c r="N14" s="578"/>
      <c r="R14" s="456"/>
      <c r="S14" s="456"/>
      <c r="T14" s="456"/>
      <c r="U14" s="456"/>
      <c r="V14" s="511"/>
      <c r="W14" s="488" t="s">
        <v>200</v>
      </c>
      <c r="X14" s="489" t="s">
        <v>454</v>
      </c>
      <c r="Y14" s="489" t="s">
        <v>455</v>
      </c>
      <c r="Z14" s="464">
        <v>12</v>
      </c>
      <c r="AA14" s="137"/>
    </row>
    <row r="15" spans="1:36" s="150" customFormat="1" ht="12.75" customHeight="1" x14ac:dyDescent="0.2">
      <c r="A15" s="149"/>
      <c r="B15" s="595"/>
      <c r="C15" s="595"/>
      <c r="D15" s="595"/>
      <c r="E15" s="595"/>
      <c r="F15" s="596"/>
      <c r="G15" s="587"/>
      <c r="H15" s="587"/>
      <c r="I15" s="579"/>
      <c r="J15" s="579"/>
      <c r="K15" s="579"/>
      <c r="L15" s="579"/>
      <c r="M15" s="579"/>
      <c r="N15" s="579"/>
      <c r="R15" s="456"/>
      <c r="S15" s="456"/>
      <c r="T15" s="456"/>
      <c r="U15" s="456"/>
      <c r="V15" s="511"/>
      <c r="W15" s="488" t="s">
        <v>400</v>
      </c>
      <c r="X15" s="140" t="s">
        <v>355</v>
      </c>
      <c r="Y15" s="489" t="s">
        <v>381</v>
      </c>
      <c r="Z15" s="464">
        <v>13</v>
      </c>
      <c r="AA15" s="162"/>
      <c r="AC15" s="152" t="s">
        <v>190</v>
      </c>
    </row>
    <row r="16" spans="1:36" ht="12.75" customHeight="1" x14ac:dyDescent="0.2">
      <c r="B16" s="370"/>
      <c r="C16" s="590" t="str">
        <f t="shared" ref="C16:C20" si="1">IF(B16&gt;0,VLOOKUP(B16,sourcenames,2,FALSE),"")</f>
        <v/>
      </c>
      <c r="D16" s="591"/>
      <c r="E16" s="591"/>
      <c r="F16" s="592"/>
      <c r="G16" s="583"/>
      <c r="H16" s="584"/>
      <c r="I16" s="374"/>
      <c r="J16" s="371"/>
      <c r="K16" s="372"/>
      <c r="L16" s="373"/>
      <c r="M16" s="371"/>
      <c r="N16" s="371"/>
      <c r="R16" s="178"/>
      <c r="S16" s="178"/>
      <c r="V16" s="512"/>
      <c r="W16" s="488" t="s">
        <v>456</v>
      </c>
      <c r="X16" s="489" t="s">
        <v>457</v>
      </c>
      <c r="Y16" s="489" t="s">
        <v>457</v>
      </c>
      <c r="Z16" s="464">
        <v>14</v>
      </c>
      <c r="AC16" s="155" t="s">
        <v>246</v>
      </c>
    </row>
    <row r="17" spans="1:29" ht="12.75" customHeight="1" x14ac:dyDescent="0.2">
      <c r="B17" s="370"/>
      <c r="C17" s="590" t="str">
        <f t="shared" si="1"/>
        <v/>
      </c>
      <c r="D17" s="591"/>
      <c r="E17" s="591"/>
      <c r="F17" s="592"/>
      <c r="G17" s="553"/>
      <c r="H17" s="554"/>
      <c r="I17" s="374"/>
      <c r="J17" s="375"/>
      <c r="K17" s="372"/>
      <c r="L17" s="373"/>
      <c r="M17" s="375"/>
      <c r="N17" s="375"/>
      <c r="R17" s="178"/>
      <c r="S17" s="178"/>
      <c r="V17" s="509"/>
      <c r="W17" s="491" t="s">
        <v>410</v>
      </c>
      <c r="X17" s="140" t="s">
        <v>411</v>
      </c>
      <c r="Y17" s="492" t="s">
        <v>458</v>
      </c>
      <c r="Z17" s="467">
        <v>15</v>
      </c>
      <c r="AA17" s="137"/>
      <c r="AC17" s="157" t="s">
        <v>443</v>
      </c>
    </row>
    <row r="18" spans="1:29" ht="12.75" customHeight="1" x14ac:dyDescent="0.2">
      <c r="B18" s="370"/>
      <c r="C18" s="590" t="str">
        <f t="shared" si="1"/>
        <v/>
      </c>
      <c r="D18" s="591"/>
      <c r="E18" s="591"/>
      <c r="F18" s="592"/>
      <c r="G18" s="553"/>
      <c r="H18" s="554"/>
      <c r="I18" s="374"/>
      <c r="J18" s="375"/>
      <c r="K18" s="375"/>
      <c r="L18" s="373"/>
      <c r="M18" s="375"/>
      <c r="N18" s="375"/>
      <c r="R18" s="178"/>
      <c r="S18" s="178"/>
      <c r="V18" s="508" t="s">
        <v>402</v>
      </c>
      <c r="W18" s="486" t="s">
        <v>459</v>
      </c>
      <c r="X18" s="465" t="s">
        <v>383</v>
      </c>
      <c r="Y18" s="487" t="s">
        <v>371</v>
      </c>
      <c r="Z18" s="464">
        <v>16</v>
      </c>
      <c r="AA18" s="137"/>
      <c r="AC18" s="140" t="s">
        <v>92</v>
      </c>
    </row>
    <row r="19" spans="1:29" ht="12.75" customHeight="1" x14ac:dyDescent="0.2">
      <c r="B19" s="370"/>
      <c r="C19" s="590" t="str">
        <f t="shared" si="1"/>
        <v/>
      </c>
      <c r="D19" s="591"/>
      <c r="E19" s="591"/>
      <c r="F19" s="592"/>
      <c r="G19" s="553"/>
      <c r="H19" s="554"/>
      <c r="I19" s="374"/>
      <c r="J19" s="375"/>
      <c r="K19" s="375"/>
      <c r="L19" s="373"/>
      <c r="M19" s="375"/>
      <c r="N19" s="375"/>
      <c r="R19" s="178"/>
      <c r="S19" s="178"/>
      <c r="V19" s="512"/>
      <c r="W19" s="488" t="s">
        <v>203</v>
      </c>
      <c r="X19" s="489" t="s">
        <v>114</v>
      </c>
      <c r="Y19" s="489" t="s">
        <v>114</v>
      </c>
      <c r="Z19" s="464">
        <v>17</v>
      </c>
      <c r="AA19" s="137"/>
      <c r="AC19" s="140" t="s">
        <v>91</v>
      </c>
    </row>
    <row r="20" spans="1:29" ht="12.75" customHeight="1" x14ac:dyDescent="0.2">
      <c r="B20" s="370"/>
      <c r="C20" s="590" t="str">
        <f t="shared" si="1"/>
        <v/>
      </c>
      <c r="D20" s="591"/>
      <c r="E20" s="591"/>
      <c r="F20" s="592"/>
      <c r="G20" s="553"/>
      <c r="H20" s="554"/>
      <c r="I20" s="374"/>
      <c r="J20" s="375"/>
      <c r="K20" s="375"/>
      <c r="L20" s="373"/>
      <c r="M20" s="375"/>
      <c r="N20" s="375"/>
      <c r="R20" s="178"/>
      <c r="S20" s="178"/>
      <c r="V20" s="512"/>
      <c r="W20" s="488" t="s">
        <v>204</v>
      </c>
      <c r="X20" s="140" t="s">
        <v>332</v>
      </c>
      <c r="Y20" s="489" t="s">
        <v>238</v>
      </c>
      <c r="Z20" s="464">
        <v>18</v>
      </c>
      <c r="AA20" s="137"/>
      <c r="AC20" s="158"/>
    </row>
    <row r="21" spans="1:29" ht="12.75" customHeight="1" x14ac:dyDescent="0.2">
      <c r="B21" s="370"/>
      <c r="C21" s="590" t="str">
        <f t="shared" ref="C21:C25" si="2">IF(B21&gt;0,VLOOKUP(B21,sourcenames,2,FALSE),"")</f>
        <v/>
      </c>
      <c r="D21" s="591"/>
      <c r="E21" s="591"/>
      <c r="F21" s="592"/>
      <c r="G21" s="553"/>
      <c r="H21" s="554"/>
      <c r="I21" s="374"/>
      <c r="J21" s="375"/>
      <c r="K21" s="372"/>
      <c r="L21" s="373"/>
      <c r="M21" s="375"/>
      <c r="N21" s="375"/>
      <c r="R21" s="178"/>
      <c r="S21" s="178"/>
      <c r="V21" s="512"/>
      <c r="W21" s="488" t="s">
        <v>205</v>
      </c>
      <c r="X21" s="489" t="s">
        <v>460</v>
      </c>
      <c r="Y21" s="489" t="s">
        <v>461</v>
      </c>
      <c r="Z21" s="464">
        <v>19</v>
      </c>
      <c r="AA21" s="137"/>
    </row>
    <row r="22" spans="1:29" ht="12.75" customHeight="1" x14ac:dyDescent="0.2">
      <c r="B22" s="370"/>
      <c r="C22" s="590" t="str">
        <f t="shared" si="2"/>
        <v/>
      </c>
      <c r="D22" s="591"/>
      <c r="E22" s="591"/>
      <c r="F22" s="592"/>
      <c r="G22" s="553"/>
      <c r="H22" s="554"/>
      <c r="I22" s="374"/>
      <c r="J22" s="375"/>
      <c r="K22" s="372"/>
      <c r="L22" s="373"/>
      <c r="M22" s="375"/>
      <c r="N22" s="375"/>
      <c r="R22" s="178"/>
      <c r="S22" s="178"/>
      <c r="V22" s="512"/>
      <c r="W22" s="488" t="s">
        <v>206</v>
      </c>
      <c r="X22" s="140" t="s">
        <v>462</v>
      </c>
      <c r="Y22" s="489" t="s">
        <v>463</v>
      </c>
      <c r="Z22" s="464">
        <v>20</v>
      </c>
      <c r="AA22" s="137"/>
      <c r="AC22" s="159" t="s">
        <v>192</v>
      </c>
    </row>
    <row r="23" spans="1:29" ht="12.75" customHeight="1" x14ac:dyDescent="0.2">
      <c r="B23" s="370"/>
      <c r="C23" s="590" t="str">
        <f t="shared" si="2"/>
        <v/>
      </c>
      <c r="D23" s="591"/>
      <c r="E23" s="591"/>
      <c r="F23" s="592"/>
      <c r="G23" s="553"/>
      <c r="H23" s="554"/>
      <c r="I23" s="374"/>
      <c r="J23" s="375"/>
      <c r="K23" s="372"/>
      <c r="L23" s="373"/>
      <c r="M23" s="375"/>
      <c r="N23" s="375"/>
      <c r="R23" s="178"/>
      <c r="S23" s="178"/>
      <c r="V23" s="512"/>
      <c r="W23" s="488" t="s">
        <v>207</v>
      </c>
      <c r="X23" s="489" t="s">
        <v>115</v>
      </c>
      <c r="Y23" s="489" t="s">
        <v>115</v>
      </c>
      <c r="Z23" s="464">
        <v>21</v>
      </c>
      <c r="AA23" s="137"/>
      <c r="AC23" s="163" t="s">
        <v>191</v>
      </c>
    </row>
    <row r="24" spans="1:29" ht="12.75" customHeight="1" x14ac:dyDescent="0.2">
      <c r="B24" s="370"/>
      <c r="C24" s="590" t="str">
        <f t="shared" si="2"/>
        <v/>
      </c>
      <c r="D24" s="591"/>
      <c r="E24" s="591"/>
      <c r="F24" s="592"/>
      <c r="G24" s="553"/>
      <c r="H24" s="554"/>
      <c r="I24" s="374"/>
      <c r="J24" s="375"/>
      <c r="K24" s="372"/>
      <c r="L24" s="373"/>
      <c r="M24" s="375"/>
      <c r="N24" s="375"/>
      <c r="R24" s="178"/>
      <c r="S24" s="178"/>
      <c r="V24" s="513"/>
      <c r="W24" s="488" t="s">
        <v>208</v>
      </c>
      <c r="X24" s="489" t="s">
        <v>464</v>
      </c>
      <c r="Y24" s="489" t="s">
        <v>465</v>
      </c>
      <c r="Z24" s="464">
        <v>22</v>
      </c>
      <c r="AA24" s="137"/>
    </row>
    <row r="25" spans="1:29" ht="12.75" customHeight="1" x14ac:dyDescent="0.2">
      <c r="B25" s="370"/>
      <c r="C25" s="590" t="str">
        <f t="shared" si="2"/>
        <v/>
      </c>
      <c r="D25" s="591"/>
      <c r="E25" s="591"/>
      <c r="F25" s="592"/>
      <c r="G25" s="553"/>
      <c r="H25" s="554"/>
      <c r="I25" s="374"/>
      <c r="J25" s="375"/>
      <c r="K25" s="372"/>
      <c r="L25" s="373"/>
      <c r="M25" s="375"/>
      <c r="N25" s="375"/>
      <c r="R25" s="178"/>
      <c r="S25" s="178"/>
      <c r="V25" s="509"/>
      <c r="W25" s="488" t="s">
        <v>209</v>
      </c>
      <c r="X25" s="140" t="s">
        <v>501</v>
      </c>
      <c r="Y25" s="489" t="s">
        <v>466</v>
      </c>
      <c r="Z25" s="464">
        <v>23</v>
      </c>
      <c r="AA25" s="137"/>
    </row>
    <row r="26" spans="1:29" s="162" customFormat="1" ht="12.75" customHeight="1" x14ac:dyDescent="0.2">
      <c r="A26" s="196"/>
      <c r="B26" s="651" t="s">
        <v>334</v>
      </c>
      <c r="C26" s="652"/>
      <c r="D26" s="652"/>
      <c r="E26" s="652"/>
      <c r="F26" s="653"/>
      <c r="G26" s="588">
        <f>SUM(G16:G25)</f>
        <v>0</v>
      </c>
      <c r="H26" s="589"/>
      <c r="I26" s="100"/>
      <c r="J26" s="190"/>
      <c r="K26" s="190"/>
      <c r="L26" s="369">
        <f>SUM(L16:L25)</f>
        <v>0</v>
      </c>
      <c r="M26" s="190"/>
      <c r="N26" s="190"/>
      <c r="R26" s="457"/>
      <c r="S26" s="457"/>
      <c r="T26" s="457"/>
      <c r="U26" s="457"/>
      <c r="V26" s="512"/>
      <c r="W26" s="488" t="s">
        <v>211</v>
      </c>
      <c r="X26" s="140" t="s">
        <v>502</v>
      </c>
      <c r="Y26" s="489" t="s">
        <v>467</v>
      </c>
      <c r="Z26" s="464">
        <v>24</v>
      </c>
      <c r="AA26" s="161"/>
    </row>
    <row r="27" spans="1:29" ht="12.75" customHeight="1" x14ac:dyDescent="0.2">
      <c r="A27" s="6"/>
      <c r="B27" s="84"/>
      <c r="C27" s="6"/>
      <c r="D27" s="16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210"/>
      <c r="S27" s="210"/>
      <c r="V27" s="510"/>
      <c r="W27" s="491" t="s">
        <v>210</v>
      </c>
      <c r="X27" s="140" t="s">
        <v>326</v>
      </c>
      <c r="Y27" s="492" t="s">
        <v>468</v>
      </c>
      <c r="Z27" s="467">
        <v>25</v>
      </c>
      <c r="AA27" s="137"/>
    </row>
    <row r="28" spans="1:29" ht="12.75" customHeight="1" x14ac:dyDescent="0.2">
      <c r="A28" s="6"/>
      <c r="B28" s="6"/>
      <c r="C28" s="6"/>
      <c r="D28" s="16"/>
      <c r="E28" s="199" t="s">
        <v>106</v>
      </c>
      <c r="F28" s="194"/>
      <c r="G28" s="194"/>
      <c r="H28" s="194"/>
      <c r="I28" s="100"/>
      <c r="J28" s="100"/>
      <c r="K28" s="100"/>
      <c r="L28" s="100"/>
      <c r="M28" s="100"/>
      <c r="N28" s="100"/>
      <c r="O28" s="100"/>
      <c r="P28" s="100"/>
      <c r="Q28" s="100"/>
      <c r="R28" s="210"/>
      <c r="S28" s="210"/>
      <c r="T28" s="210"/>
      <c r="U28" s="210"/>
      <c r="V28" s="508" t="s">
        <v>372</v>
      </c>
      <c r="W28" s="486" t="s">
        <v>469</v>
      </c>
      <c r="X28" s="465" t="s">
        <v>330</v>
      </c>
      <c r="Y28" s="487" t="s">
        <v>470</v>
      </c>
      <c r="Z28" s="464">
        <v>26</v>
      </c>
      <c r="AA28" s="137"/>
    </row>
    <row r="29" spans="1:29" ht="12.75" customHeight="1" x14ac:dyDescent="0.2">
      <c r="B29" s="195" t="s">
        <v>90</v>
      </c>
      <c r="C29" s="581" t="s">
        <v>93</v>
      </c>
      <c r="D29" s="581"/>
      <c r="E29" s="581"/>
      <c r="F29" s="582"/>
      <c r="G29" s="581" t="s">
        <v>95</v>
      </c>
      <c r="H29" s="582"/>
      <c r="I29" s="195" t="s">
        <v>96</v>
      </c>
      <c r="J29" s="195" t="s">
        <v>97</v>
      </c>
      <c r="K29" s="195" t="s">
        <v>133</v>
      </c>
      <c r="L29" s="195" t="s">
        <v>100</v>
      </c>
      <c r="M29" s="195" t="s">
        <v>101</v>
      </c>
      <c r="R29" s="178"/>
      <c r="S29" s="178"/>
      <c r="V29" s="511"/>
      <c r="W29" s="488" t="s">
        <v>212</v>
      </c>
      <c r="X29" s="140" t="s">
        <v>273</v>
      </c>
      <c r="Y29" s="489" t="s">
        <v>239</v>
      </c>
      <c r="Z29" s="464">
        <v>27</v>
      </c>
      <c r="AA29" s="137"/>
    </row>
    <row r="30" spans="1:29" ht="12.75" customHeight="1" x14ac:dyDescent="0.2">
      <c r="B30" s="577" t="s">
        <v>88</v>
      </c>
      <c r="C30" s="593" t="s">
        <v>102</v>
      </c>
      <c r="D30" s="579"/>
      <c r="E30" s="579"/>
      <c r="F30" s="586"/>
      <c r="G30" s="585" t="s">
        <v>103</v>
      </c>
      <c r="H30" s="586"/>
      <c r="I30" s="577" t="s">
        <v>302</v>
      </c>
      <c r="J30" s="580" t="s">
        <v>303</v>
      </c>
      <c r="K30" s="577" t="s">
        <v>304</v>
      </c>
      <c r="L30" s="577" t="s">
        <v>105</v>
      </c>
      <c r="M30" s="577" t="s">
        <v>140</v>
      </c>
      <c r="R30" s="178"/>
      <c r="S30" s="178"/>
      <c r="T30" s="210"/>
      <c r="U30" s="210"/>
      <c r="V30" s="511"/>
      <c r="W30" s="488" t="s">
        <v>213</v>
      </c>
      <c r="X30" s="140" t="s">
        <v>266</v>
      </c>
      <c r="Y30" s="489" t="s">
        <v>471</v>
      </c>
      <c r="Z30" s="464">
        <v>28</v>
      </c>
      <c r="AA30" s="137"/>
    </row>
    <row r="31" spans="1:29" ht="12.75" customHeight="1" x14ac:dyDescent="0.2">
      <c r="A31" s="149"/>
      <c r="B31" s="578"/>
      <c r="C31" s="597"/>
      <c r="D31" s="597"/>
      <c r="E31" s="597"/>
      <c r="F31" s="587"/>
      <c r="G31" s="587"/>
      <c r="H31" s="587"/>
      <c r="I31" s="578"/>
      <c r="J31" s="578"/>
      <c r="K31" s="578"/>
      <c r="L31" s="578"/>
      <c r="M31" s="578"/>
      <c r="R31" s="178"/>
      <c r="S31" s="178"/>
      <c r="V31" s="512"/>
      <c r="W31" s="488" t="s">
        <v>214</v>
      </c>
      <c r="X31" s="140" t="s">
        <v>331</v>
      </c>
      <c r="Y31" s="489" t="s">
        <v>373</v>
      </c>
      <c r="Z31" s="464">
        <v>29</v>
      </c>
      <c r="AA31" s="137"/>
    </row>
    <row r="32" spans="1:29" ht="12.75" customHeight="1" x14ac:dyDescent="0.2">
      <c r="A32" s="149"/>
      <c r="B32" s="579"/>
      <c r="C32" s="597"/>
      <c r="D32" s="597"/>
      <c r="E32" s="597"/>
      <c r="F32" s="587"/>
      <c r="G32" s="587"/>
      <c r="H32" s="587"/>
      <c r="I32" s="579"/>
      <c r="J32" s="579"/>
      <c r="K32" s="579"/>
      <c r="L32" s="579"/>
      <c r="M32" s="579"/>
      <c r="R32" s="178"/>
      <c r="S32" s="178"/>
      <c r="V32" s="509"/>
      <c r="W32" s="488" t="s">
        <v>215</v>
      </c>
      <c r="X32" s="140" t="s">
        <v>472</v>
      </c>
      <c r="Y32" s="489" t="s">
        <v>374</v>
      </c>
      <c r="Z32" s="464">
        <v>30</v>
      </c>
      <c r="AA32" s="137"/>
    </row>
    <row r="33" spans="1:36" ht="12.75" customHeight="1" x14ac:dyDescent="0.2">
      <c r="B33" s="370"/>
      <c r="C33" s="590" t="str">
        <f t="shared" ref="C33:C41" si="3">IF(B33&gt;0,VLOOKUP(B33,sourcenames,2,FALSE),"")</f>
        <v/>
      </c>
      <c r="D33" s="591"/>
      <c r="E33" s="591"/>
      <c r="F33" s="592"/>
      <c r="G33" s="583"/>
      <c r="H33" s="584"/>
      <c r="I33" s="374"/>
      <c r="J33" s="375"/>
      <c r="K33" s="376"/>
      <c r="L33" s="375"/>
      <c r="M33" s="375"/>
      <c r="R33" s="178"/>
      <c r="S33" s="178"/>
      <c r="V33" s="512"/>
      <c r="W33" s="488" t="s">
        <v>216</v>
      </c>
      <c r="X33" s="140" t="s">
        <v>327</v>
      </c>
      <c r="Y33" s="489" t="s">
        <v>473</v>
      </c>
      <c r="Z33" s="464">
        <v>31</v>
      </c>
      <c r="AA33" s="137"/>
    </row>
    <row r="34" spans="1:36" ht="12.75" customHeight="1" x14ac:dyDescent="0.2">
      <c r="B34" s="370"/>
      <c r="C34" s="590" t="str">
        <f t="shared" si="3"/>
        <v/>
      </c>
      <c r="D34" s="591"/>
      <c r="E34" s="591"/>
      <c r="F34" s="592"/>
      <c r="G34" s="553"/>
      <c r="H34" s="554"/>
      <c r="I34" s="374"/>
      <c r="J34" s="375"/>
      <c r="K34" s="376"/>
      <c r="L34" s="375"/>
      <c r="M34" s="375"/>
      <c r="R34" s="178"/>
      <c r="V34" s="512"/>
      <c r="W34" s="491" t="s">
        <v>217</v>
      </c>
      <c r="X34" s="492" t="s">
        <v>328</v>
      </c>
      <c r="Y34" s="492" t="s">
        <v>240</v>
      </c>
      <c r="Z34" s="467">
        <v>32</v>
      </c>
      <c r="AA34" s="137"/>
    </row>
    <row r="35" spans="1:36" ht="12.75" customHeight="1" x14ac:dyDescent="0.2">
      <c r="B35" s="370"/>
      <c r="C35" s="590" t="str">
        <f t="shared" si="3"/>
        <v/>
      </c>
      <c r="D35" s="591"/>
      <c r="E35" s="591"/>
      <c r="F35" s="592"/>
      <c r="G35" s="553"/>
      <c r="H35" s="554"/>
      <c r="I35" s="374"/>
      <c r="J35" s="375"/>
      <c r="K35" s="376"/>
      <c r="L35" s="375"/>
      <c r="M35" s="375"/>
      <c r="N35" s="45"/>
      <c r="R35" s="178"/>
      <c r="V35" s="508" t="s">
        <v>403</v>
      </c>
      <c r="W35" s="486" t="s">
        <v>474</v>
      </c>
      <c r="X35" s="466" t="s">
        <v>475</v>
      </c>
      <c r="Y35" s="487" t="s">
        <v>376</v>
      </c>
      <c r="Z35" s="464">
        <v>33</v>
      </c>
      <c r="AA35" s="137"/>
    </row>
    <row r="36" spans="1:36" ht="12.75" customHeight="1" x14ac:dyDescent="0.2">
      <c r="B36" s="370"/>
      <c r="C36" s="590" t="str">
        <f t="shared" si="3"/>
        <v/>
      </c>
      <c r="D36" s="591"/>
      <c r="E36" s="591"/>
      <c r="F36" s="592"/>
      <c r="G36" s="601"/>
      <c r="H36" s="602"/>
      <c r="I36" s="374"/>
      <c r="J36" s="375"/>
      <c r="K36" s="376"/>
      <c r="L36" s="375"/>
      <c r="M36" s="375"/>
      <c r="N36" s="45"/>
      <c r="R36" s="178"/>
      <c r="S36" s="178"/>
      <c r="V36" s="512"/>
      <c r="W36" s="488" t="s">
        <v>218</v>
      </c>
      <c r="X36" s="140" t="s">
        <v>375</v>
      </c>
      <c r="Y36" s="489" t="s">
        <v>375</v>
      </c>
      <c r="Z36" s="464">
        <v>34</v>
      </c>
      <c r="AA36" s="137"/>
    </row>
    <row r="37" spans="1:36" ht="12.75" customHeight="1" x14ac:dyDescent="0.2">
      <c r="B37" s="370"/>
      <c r="C37" s="590" t="str">
        <f t="shared" si="3"/>
        <v/>
      </c>
      <c r="D37" s="591"/>
      <c r="E37" s="591"/>
      <c r="F37" s="592"/>
      <c r="G37" s="601"/>
      <c r="H37" s="602"/>
      <c r="I37" s="374"/>
      <c r="J37" s="375"/>
      <c r="K37" s="376"/>
      <c r="L37" s="375"/>
      <c r="M37" s="375"/>
      <c r="N37" s="45"/>
      <c r="R37" s="178"/>
      <c r="V37" s="512"/>
      <c r="W37" s="488" t="s">
        <v>219</v>
      </c>
      <c r="X37" s="140" t="s">
        <v>476</v>
      </c>
      <c r="Y37" s="489" t="s">
        <v>477</v>
      </c>
      <c r="Z37" s="464">
        <v>35</v>
      </c>
      <c r="AA37" s="137"/>
    </row>
    <row r="38" spans="1:36" ht="12.75" customHeight="1" x14ac:dyDescent="0.2">
      <c r="B38" s="370"/>
      <c r="C38" s="590" t="str">
        <f t="shared" si="3"/>
        <v/>
      </c>
      <c r="D38" s="591"/>
      <c r="E38" s="591"/>
      <c r="F38" s="592"/>
      <c r="G38" s="601"/>
      <c r="H38" s="602"/>
      <c r="I38" s="374"/>
      <c r="J38" s="375"/>
      <c r="K38" s="376"/>
      <c r="L38" s="375"/>
      <c r="M38" s="375"/>
      <c r="R38" s="178"/>
      <c r="V38" s="512"/>
      <c r="W38" s="488" t="s">
        <v>264</v>
      </c>
      <c r="X38" s="140" t="s">
        <v>265</v>
      </c>
      <c r="Y38" s="489" t="s">
        <v>265</v>
      </c>
      <c r="Z38" s="464">
        <v>36</v>
      </c>
      <c r="AA38" s="137"/>
    </row>
    <row r="39" spans="1:36" ht="12.75" customHeight="1" x14ac:dyDescent="0.2">
      <c r="B39" s="370"/>
      <c r="C39" s="590" t="str">
        <f t="shared" si="3"/>
        <v/>
      </c>
      <c r="D39" s="591"/>
      <c r="E39" s="591"/>
      <c r="F39" s="592"/>
      <c r="G39" s="553"/>
      <c r="H39" s="554"/>
      <c r="I39" s="374"/>
      <c r="J39" s="375"/>
      <c r="K39" s="376"/>
      <c r="L39" s="375"/>
      <c r="M39" s="375"/>
      <c r="R39" s="178"/>
      <c r="V39" s="512"/>
      <c r="W39" s="488" t="s">
        <v>220</v>
      </c>
      <c r="X39" s="140" t="s">
        <v>478</v>
      </c>
      <c r="Y39" s="489" t="s">
        <v>479</v>
      </c>
      <c r="Z39" s="464">
        <v>37</v>
      </c>
    </row>
    <row r="40" spans="1:36" ht="12.75" customHeight="1" x14ac:dyDescent="0.2">
      <c r="B40" s="370"/>
      <c r="C40" s="590" t="str">
        <f t="shared" si="3"/>
        <v/>
      </c>
      <c r="D40" s="591"/>
      <c r="E40" s="591"/>
      <c r="F40" s="592"/>
      <c r="G40" s="553"/>
      <c r="H40" s="554"/>
      <c r="I40" s="374"/>
      <c r="J40" s="375"/>
      <c r="K40" s="376"/>
      <c r="L40" s="375"/>
      <c r="M40" s="375"/>
      <c r="R40" s="178"/>
      <c r="S40" s="178"/>
      <c r="V40" s="509"/>
      <c r="W40" s="488" t="s">
        <v>221</v>
      </c>
      <c r="X40" s="140" t="s">
        <v>480</v>
      </c>
      <c r="Y40" s="489" t="s">
        <v>480</v>
      </c>
      <c r="Z40" s="464">
        <v>38</v>
      </c>
    </row>
    <row r="41" spans="1:36" ht="12.75" customHeight="1" x14ac:dyDescent="0.2">
      <c r="B41" s="370"/>
      <c r="C41" s="590" t="str">
        <f t="shared" si="3"/>
        <v/>
      </c>
      <c r="D41" s="591"/>
      <c r="E41" s="591"/>
      <c r="F41" s="592"/>
      <c r="G41" s="553"/>
      <c r="H41" s="554"/>
      <c r="I41" s="374"/>
      <c r="J41" s="375"/>
      <c r="K41" s="376"/>
      <c r="L41" s="375"/>
      <c r="M41" s="375"/>
      <c r="R41" s="178"/>
      <c r="S41" s="178"/>
      <c r="V41" s="512"/>
      <c r="W41" s="491" t="s">
        <v>222</v>
      </c>
      <c r="X41" s="158" t="s">
        <v>329</v>
      </c>
      <c r="Y41" s="492" t="s">
        <v>241</v>
      </c>
      <c r="Z41" s="467">
        <v>39</v>
      </c>
    </row>
    <row r="42" spans="1:36" ht="12.75" customHeight="1" x14ac:dyDescent="0.2">
      <c r="B42" s="370"/>
      <c r="C42" s="590" t="str">
        <f t="shared" ref="C42" si="4">IF(B42&gt;0,VLOOKUP(B42,sourcenames,2,FALSE),"")</f>
        <v/>
      </c>
      <c r="D42" s="591"/>
      <c r="E42" s="591"/>
      <c r="F42" s="592"/>
      <c r="G42" s="553"/>
      <c r="H42" s="554"/>
      <c r="I42" s="374"/>
      <c r="J42" s="375"/>
      <c r="K42" s="376"/>
      <c r="L42" s="375"/>
      <c r="M42" s="375"/>
      <c r="R42" s="178"/>
      <c r="V42" s="508" t="s">
        <v>377</v>
      </c>
      <c r="W42" s="488" t="s">
        <v>481</v>
      </c>
      <c r="X42" s="140" t="s">
        <v>482</v>
      </c>
      <c r="Y42" s="489" t="s">
        <v>483</v>
      </c>
      <c r="Z42" s="464">
        <v>40</v>
      </c>
    </row>
    <row r="43" spans="1:36" s="162" customFormat="1" ht="12.75" customHeight="1" x14ac:dyDescent="0.2">
      <c r="A43" s="160"/>
      <c r="B43" s="651" t="s">
        <v>334</v>
      </c>
      <c r="C43" s="652"/>
      <c r="D43" s="652"/>
      <c r="E43" s="652"/>
      <c r="F43" s="653"/>
      <c r="G43" s="565">
        <f>SUM(G33:G42)</f>
        <v>0</v>
      </c>
      <c r="H43" s="566"/>
      <c r="I43" s="382" t="str">
        <f>IF(G26&lt;&gt;G43,"Permanent Financing Source Total does not equal Construction Financing Source Total","")</f>
        <v/>
      </c>
      <c r="J43" s="142"/>
      <c r="K43" s="164"/>
      <c r="R43" s="457"/>
      <c r="T43" s="178"/>
      <c r="U43" s="178"/>
      <c r="V43" s="514"/>
      <c r="W43" s="488" t="s">
        <v>484</v>
      </c>
      <c r="X43" s="140" t="s">
        <v>323</v>
      </c>
      <c r="Y43" s="489" t="s">
        <v>243</v>
      </c>
      <c r="Z43" s="464">
        <v>41</v>
      </c>
    </row>
    <row r="44" spans="1:36" ht="15.75" customHeight="1" x14ac:dyDescent="0.2">
      <c r="A44" s="627" t="s">
        <v>71</v>
      </c>
      <c r="B44" s="627"/>
      <c r="C44" s="627"/>
      <c r="D44" s="628"/>
      <c r="E44" s="562" t="str">
        <f>IF(E2="","",E2)</f>
        <v xml:space="preserve"> </v>
      </c>
      <c r="F44" s="563"/>
      <c r="G44" s="563"/>
      <c r="H44" s="563"/>
      <c r="I44" s="563"/>
      <c r="J44" s="563"/>
      <c r="K44" s="563"/>
      <c r="L44" s="564"/>
      <c r="M44" s="377"/>
      <c r="O44" s="96" t="s">
        <v>117</v>
      </c>
      <c r="P44" s="246" t="str">
        <f>IF(P1="","",P1)</f>
        <v xml:space="preserve"> </v>
      </c>
      <c r="Q44" s="246"/>
      <c r="R44" s="246"/>
      <c r="S44" s="246"/>
      <c r="T44" s="246"/>
      <c r="U44" s="246"/>
      <c r="V44" s="509"/>
      <c r="W44" s="488" t="s">
        <v>223</v>
      </c>
      <c r="X44" s="140" t="s">
        <v>396</v>
      </c>
      <c r="Y44" s="489" t="s">
        <v>485</v>
      </c>
      <c r="Z44" s="464">
        <v>42</v>
      </c>
    </row>
    <row r="45" spans="1:36" ht="15.75" customHeight="1" x14ac:dyDescent="0.2">
      <c r="A45" s="570" t="s">
        <v>69</v>
      </c>
      <c r="B45" s="570"/>
      <c r="C45" s="570"/>
      <c r="D45" s="571"/>
      <c r="E45" s="603" t="s">
        <v>234</v>
      </c>
      <c r="F45" s="603"/>
      <c r="G45" s="603"/>
      <c r="H45" s="603"/>
      <c r="I45" s="604"/>
      <c r="J45" s="604"/>
      <c r="K45" s="604"/>
      <c r="L45" s="604"/>
      <c r="M45" s="604"/>
      <c r="N45" s="605"/>
      <c r="P45" s="96" t="s">
        <v>248</v>
      </c>
      <c r="Q45" s="96"/>
      <c r="R45" s="447"/>
      <c r="S45" s="447"/>
      <c r="T45" s="462"/>
      <c r="U45" s="462"/>
      <c r="V45" s="515"/>
      <c r="W45" s="488" t="s">
        <v>224</v>
      </c>
      <c r="X45" s="140" t="s">
        <v>398</v>
      </c>
      <c r="Y45" s="489" t="s">
        <v>486</v>
      </c>
      <c r="Z45" s="464">
        <v>43</v>
      </c>
      <c r="AA45" s="178"/>
    </row>
    <row r="46" spans="1:36" ht="14.25" customHeight="1" x14ac:dyDescent="0.2">
      <c r="A46" s="231"/>
      <c r="B46" s="610" t="s">
        <v>259</v>
      </c>
      <c r="C46" s="559"/>
      <c r="D46" s="560"/>
      <c r="E46" s="92" t="str">
        <f>IF($B$33="","",$B$33)</f>
        <v/>
      </c>
      <c r="F46" s="92" t="str">
        <f>IF($B$34="","",$B$34)</f>
        <v/>
      </c>
      <c r="G46" s="92" t="str">
        <f>IF($B$35="","",$B$35)</f>
        <v/>
      </c>
      <c r="H46" s="92" t="str">
        <f>IF($B$36="","",$B$36)</f>
        <v/>
      </c>
      <c r="I46" s="92" t="str">
        <f>IF($B$37="","",$B$37)</f>
        <v/>
      </c>
      <c r="J46" s="92" t="str">
        <f>IF($B$38="","",$B$38)</f>
        <v/>
      </c>
      <c r="K46" s="92" t="str">
        <f>IF($B$39="","",$B$39)</f>
        <v/>
      </c>
      <c r="L46" s="92" t="str">
        <f>IF($B$40="","",$B$40)</f>
        <v/>
      </c>
      <c r="M46" s="92" t="str">
        <f>IF($B$41="","",$B$41)</f>
        <v/>
      </c>
      <c r="N46" s="95" t="str">
        <f>IF($B$42="","",$B$42)</f>
        <v/>
      </c>
      <c r="O46" s="353"/>
      <c r="P46" s="349"/>
      <c r="Q46" s="87"/>
      <c r="R46" s="449"/>
      <c r="S46" s="449"/>
      <c r="T46" s="449"/>
      <c r="U46" s="449"/>
      <c r="V46" s="515"/>
      <c r="W46" s="488" t="s">
        <v>487</v>
      </c>
      <c r="X46" s="140" t="s">
        <v>324</v>
      </c>
      <c r="Y46" s="489" t="s">
        <v>244</v>
      </c>
      <c r="Z46" s="464">
        <v>44</v>
      </c>
      <c r="AA46" s="178"/>
      <c r="AC46" s="146"/>
      <c r="AG46" s="146"/>
      <c r="AH46" s="146"/>
      <c r="AI46" s="146"/>
      <c r="AJ46" s="146"/>
    </row>
    <row r="47" spans="1:36" ht="14.25" customHeight="1" x14ac:dyDescent="0.2">
      <c r="A47" s="629"/>
      <c r="B47" s="611" t="s">
        <v>72</v>
      </c>
      <c r="C47" s="612"/>
      <c r="D47" s="613"/>
      <c r="E47" s="567" t="str">
        <f>C33</f>
        <v/>
      </c>
      <c r="F47" s="567" t="str">
        <f>C34</f>
        <v/>
      </c>
      <c r="G47" s="567" t="str">
        <f>C35</f>
        <v/>
      </c>
      <c r="H47" s="567" t="str">
        <f>C36</f>
        <v/>
      </c>
      <c r="I47" s="567" t="str">
        <f>C37</f>
        <v/>
      </c>
      <c r="J47" s="567" t="str">
        <f>C38</f>
        <v/>
      </c>
      <c r="K47" s="567" t="str">
        <f>C39</f>
        <v/>
      </c>
      <c r="L47" s="567" t="str">
        <f>C40</f>
        <v/>
      </c>
      <c r="M47" s="567" t="str">
        <f>C41</f>
        <v/>
      </c>
      <c r="N47" s="642" t="str">
        <f>C42</f>
        <v/>
      </c>
      <c r="O47" s="639" t="s">
        <v>335</v>
      </c>
      <c r="P47" s="636" t="s">
        <v>352</v>
      </c>
      <c r="Q47" s="567" t="s">
        <v>353</v>
      </c>
      <c r="R47" s="450"/>
      <c r="S47" s="450"/>
      <c r="T47" s="450"/>
      <c r="U47" s="450"/>
      <c r="V47" s="515"/>
      <c r="W47" s="488" t="s">
        <v>225</v>
      </c>
      <c r="X47" s="140" t="s">
        <v>125</v>
      </c>
      <c r="Y47" s="489" t="s">
        <v>125</v>
      </c>
      <c r="Z47" s="464">
        <v>45</v>
      </c>
      <c r="AA47" s="178"/>
      <c r="AD47" s="146"/>
      <c r="AG47" s="146"/>
      <c r="AH47" s="146"/>
      <c r="AI47" s="146"/>
      <c r="AJ47" s="146"/>
    </row>
    <row r="48" spans="1:36" ht="14.25" customHeight="1" x14ac:dyDescent="0.2">
      <c r="A48" s="630"/>
      <c r="B48" s="614"/>
      <c r="C48" s="614"/>
      <c r="D48" s="615"/>
      <c r="E48" s="568"/>
      <c r="F48" s="578"/>
      <c r="G48" s="568"/>
      <c r="H48" s="568"/>
      <c r="I48" s="568"/>
      <c r="J48" s="568"/>
      <c r="K48" s="568"/>
      <c r="L48" s="568"/>
      <c r="M48" s="568"/>
      <c r="N48" s="643"/>
      <c r="O48" s="640"/>
      <c r="P48" s="637"/>
      <c r="Q48" s="568"/>
      <c r="R48" s="451"/>
      <c r="S48" s="451"/>
      <c r="T48" s="451"/>
      <c r="U48" s="451"/>
      <c r="V48" s="515"/>
      <c r="W48" s="488" t="s">
        <v>488</v>
      </c>
      <c r="X48" s="140" t="s">
        <v>507</v>
      </c>
      <c r="Y48" s="489" t="s">
        <v>242</v>
      </c>
      <c r="Z48" s="464">
        <v>46</v>
      </c>
      <c r="AA48" s="178"/>
      <c r="AD48" s="146"/>
      <c r="AG48" s="146"/>
      <c r="AH48" s="146"/>
      <c r="AI48" s="146"/>
      <c r="AJ48" s="146"/>
    </row>
    <row r="49" spans="1:42" ht="14.25" customHeight="1" x14ac:dyDescent="0.2">
      <c r="A49" s="631"/>
      <c r="B49" s="616"/>
      <c r="C49" s="616"/>
      <c r="D49" s="617"/>
      <c r="E49" s="569"/>
      <c r="F49" s="579"/>
      <c r="G49" s="569"/>
      <c r="H49" s="569"/>
      <c r="I49" s="569"/>
      <c r="J49" s="569"/>
      <c r="K49" s="569"/>
      <c r="L49" s="569"/>
      <c r="M49" s="569"/>
      <c r="N49" s="643"/>
      <c r="O49" s="641"/>
      <c r="P49" s="638"/>
      <c r="Q49" s="569"/>
      <c r="R49" s="451"/>
      <c r="S49" s="451"/>
      <c r="T49" s="451"/>
      <c r="U49" s="451"/>
      <c r="V49" s="516"/>
      <c r="W49" s="488" t="s">
        <v>489</v>
      </c>
      <c r="X49" s="140" t="s">
        <v>503</v>
      </c>
      <c r="Y49" s="489" t="s">
        <v>126</v>
      </c>
      <c r="Z49" s="464">
        <v>47</v>
      </c>
      <c r="AA49" s="178"/>
      <c r="AD49" s="146"/>
      <c r="AG49" s="146"/>
      <c r="AH49" s="146"/>
      <c r="AI49" s="146"/>
      <c r="AJ49" s="146"/>
    </row>
    <row r="50" spans="1:42" ht="12.75" customHeight="1" x14ac:dyDescent="0.2">
      <c r="A50" s="25" t="s">
        <v>2</v>
      </c>
      <c r="B50" s="558" t="s">
        <v>0</v>
      </c>
      <c r="C50" s="559"/>
      <c r="D50" s="560"/>
      <c r="E50" s="341"/>
      <c r="F50" s="341"/>
      <c r="G50" s="341"/>
      <c r="H50" s="341"/>
      <c r="I50" s="341"/>
      <c r="J50" s="341"/>
      <c r="K50" s="341"/>
      <c r="L50" s="341"/>
      <c r="M50" s="341"/>
      <c r="N50" s="346"/>
      <c r="O50" s="354">
        <f>SUM(E50:N50)</f>
        <v>0</v>
      </c>
      <c r="P50" s="460">
        <f>O50</f>
        <v>0</v>
      </c>
      <c r="Q50" s="445">
        <f>O50-P50</f>
        <v>0</v>
      </c>
      <c r="R50" s="452"/>
      <c r="S50" s="452"/>
      <c r="T50" s="452"/>
      <c r="U50" s="452"/>
      <c r="V50" s="517"/>
      <c r="W50" s="488" t="s">
        <v>490</v>
      </c>
      <c r="X50" s="140" t="s">
        <v>504</v>
      </c>
      <c r="Y50" s="489" t="s">
        <v>127</v>
      </c>
      <c r="Z50" s="464">
        <v>48</v>
      </c>
      <c r="AA50" s="178"/>
      <c r="AD50" s="146"/>
      <c r="AG50" s="146"/>
      <c r="AH50" s="146"/>
      <c r="AI50" s="146"/>
      <c r="AJ50" s="146"/>
    </row>
    <row r="51" spans="1:42" ht="12.75" customHeight="1" x14ac:dyDescent="0.2">
      <c r="A51" s="25" t="s">
        <v>3</v>
      </c>
      <c r="B51" s="558" t="s">
        <v>1</v>
      </c>
      <c r="C51" s="559"/>
      <c r="D51" s="560"/>
      <c r="E51" s="341"/>
      <c r="F51" s="341"/>
      <c r="G51" s="341"/>
      <c r="H51" s="341"/>
      <c r="I51" s="341"/>
      <c r="J51" s="341"/>
      <c r="K51" s="341"/>
      <c r="L51" s="341"/>
      <c r="M51" s="341"/>
      <c r="N51" s="346"/>
      <c r="O51" s="354">
        <f>SUM(E51:N51)</f>
        <v>0</v>
      </c>
      <c r="P51" s="350"/>
      <c r="Q51" s="445">
        <f>O51-P51</f>
        <v>0</v>
      </c>
      <c r="R51" s="452"/>
      <c r="S51" s="452"/>
      <c r="T51" s="452"/>
      <c r="U51" s="452"/>
      <c r="V51" s="518"/>
      <c r="W51" s="488" t="s">
        <v>491</v>
      </c>
      <c r="X51" s="140" t="s">
        <v>397</v>
      </c>
      <c r="Y51" s="489" t="s">
        <v>492</v>
      </c>
      <c r="Z51" s="464">
        <v>49</v>
      </c>
      <c r="AA51" s="178"/>
      <c r="AD51" s="146"/>
      <c r="AG51" s="146"/>
      <c r="AH51" s="146"/>
      <c r="AI51" s="146"/>
      <c r="AJ51" s="146"/>
    </row>
    <row r="52" spans="1:42" ht="14.1" customHeight="1" x14ac:dyDescent="0.2">
      <c r="A52" s="118" t="s">
        <v>4</v>
      </c>
      <c r="B52" s="561" t="s">
        <v>315</v>
      </c>
      <c r="C52" s="559"/>
      <c r="D52" s="560"/>
      <c r="E52" s="342">
        <f>SUM(E50:E51)</f>
        <v>0</v>
      </c>
      <c r="F52" s="342">
        <f t="shared" ref="F52:O52" si="5">SUM(F50:F51)</f>
        <v>0</v>
      </c>
      <c r="G52" s="342">
        <f t="shared" si="5"/>
        <v>0</v>
      </c>
      <c r="H52" s="342">
        <f t="shared" si="5"/>
        <v>0</v>
      </c>
      <c r="I52" s="342">
        <f t="shared" si="5"/>
        <v>0</v>
      </c>
      <c r="J52" s="342">
        <f t="shared" si="5"/>
        <v>0</v>
      </c>
      <c r="K52" s="342">
        <f t="shared" si="5"/>
        <v>0</v>
      </c>
      <c r="L52" s="342">
        <f t="shared" si="5"/>
        <v>0</v>
      </c>
      <c r="M52" s="342">
        <f t="shared" si="5"/>
        <v>0</v>
      </c>
      <c r="N52" s="347">
        <f t="shared" si="5"/>
        <v>0</v>
      </c>
      <c r="O52" s="355">
        <f t="shared" si="5"/>
        <v>0</v>
      </c>
      <c r="P52" s="351">
        <f>SUM(P50:P51)</f>
        <v>0</v>
      </c>
      <c r="Q52" s="342">
        <f>SUM(Q50:Q51)</f>
        <v>0</v>
      </c>
      <c r="R52" s="453"/>
      <c r="S52" s="453"/>
      <c r="T52" s="453"/>
      <c r="U52" s="453"/>
      <c r="V52" s="519"/>
      <c r="W52" s="488" t="s">
        <v>359</v>
      </c>
      <c r="X52" s="140" t="s">
        <v>505</v>
      </c>
      <c r="Y52" s="489" t="s">
        <v>493</v>
      </c>
      <c r="Z52" s="464">
        <v>50</v>
      </c>
      <c r="AA52" s="178"/>
      <c r="AD52" s="146"/>
      <c r="AG52" s="146"/>
      <c r="AH52" s="146"/>
      <c r="AI52" s="146"/>
      <c r="AJ52" s="146"/>
    </row>
    <row r="53" spans="1:42" ht="14.1" customHeight="1" x14ac:dyDescent="0.2">
      <c r="A53" s="340"/>
      <c r="B53" s="632" t="s">
        <v>82</v>
      </c>
      <c r="C53" s="633"/>
      <c r="D53" s="634"/>
      <c r="E53" s="343"/>
      <c r="F53" s="343"/>
      <c r="G53" s="343"/>
      <c r="H53" s="343"/>
      <c r="I53" s="343"/>
      <c r="J53" s="343"/>
      <c r="K53" s="343"/>
      <c r="L53" s="343"/>
      <c r="M53" s="343"/>
      <c r="N53" s="348"/>
      <c r="O53" s="356"/>
      <c r="P53" s="352"/>
      <c r="Q53" s="343"/>
      <c r="R53" s="458"/>
      <c r="S53" s="458"/>
      <c r="T53" s="458"/>
      <c r="U53" s="458"/>
      <c r="V53" s="516"/>
      <c r="W53" s="488" t="s">
        <v>494</v>
      </c>
      <c r="X53" s="140" t="s">
        <v>325</v>
      </c>
      <c r="Y53" s="489" t="s">
        <v>245</v>
      </c>
      <c r="Z53" s="464">
        <v>51</v>
      </c>
      <c r="AD53" s="146"/>
      <c r="AG53" s="146"/>
      <c r="AH53" s="146"/>
      <c r="AI53" s="146"/>
      <c r="AJ53" s="146"/>
    </row>
    <row r="54" spans="1:42" ht="12.75" customHeight="1" x14ac:dyDescent="0.2">
      <c r="A54" s="25" t="s">
        <v>5</v>
      </c>
      <c r="B54" s="555" t="s">
        <v>6</v>
      </c>
      <c r="C54" s="556"/>
      <c r="D54" s="557"/>
      <c r="E54" s="341"/>
      <c r="F54" s="341"/>
      <c r="G54" s="341"/>
      <c r="H54" s="341"/>
      <c r="I54" s="341"/>
      <c r="J54" s="341"/>
      <c r="K54" s="341"/>
      <c r="L54" s="341"/>
      <c r="M54" s="341"/>
      <c r="N54" s="346"/>
      <c r="O54" s="354">
        <f t="shared" ref="O54:O73" si="6">SUM(E54:N54)</f>
        <v>0</v>
      </c>
      <c r="P54" s="350"/>
      <c r="Q54" s="445">
        <f>O54-P54</f>
        <v>0</v>
      </c>
      <c r="R54" s="452"/>
      <c r="S54" s="452"/>
      <c r="T54" s="452"/>
      <c r="U54" s="452"/>
      <c r="V54" s="517"/>
      <c r="W54" s="488" t="s">
        <v>495</v>
      </c>
      <c r="X54" s="140" t="s">
        <v>128</v>
      </c>
      <c r="Y54" s="489" t="s">
        <v>496</v>
      </c>
      <c r="Z54" s="467">
        <v>52</v>
      </c>
      <c r="AD54" s="146"/>
      <c r="AG54" s="146"/>
      <c r="AH54" s="146"/>
      <c r="AI54" s="146"/>
      <c r="AJ54" s="146"/>
    </row>
    <row r="55" spans="1:42" ht="12.75" customHeight="1" x14ac:dyDescent="0.2">
      <c r="A55" s="25" t="s">
        <v>12</v>
      </c>
      <c r="B55" s="555" t="s">
        <v>68</v>
      </c>
      <c r="C55" s="556"/>
      <c r="D55" s="557"/>
      <c r="E55" s="341"/>
      <c r="F55" s="341"/>
      <c r="G55" s="341"/>
      <c r="H55" s="341"/>
      <c r="I55" s="341"/>
      <c r="J55" s="341"/>
      <c r="K55" s="341"/>
      <c r="L55" s="341"/>
      <c r="M55" s="341"/>
      <c r="N55" s="346"/>
      <c r="O55" s="354">
        <f t="shared" si="6"/>
        <v>0</v>
      </c>
      <c r="P55" s="350"/>
      <c r="Q55" s="445">
        <f t="shared" ref="Q55:Q73" si="7">O55-P55</f>
        <v>0</v>
      </c>
      <c r="R55" s="452"/>
      <c r="S55" s="452"/>
      <c r="T55" s="452"/>
      <c r="U55" s="452"/>
      <c r="V55" s="504"/>
      <c r="W55" s="506"/>
      <c r="X55" s="507"/>
      <c r="Y55" s="507"/>
      <c r="Z55" s="178"/>
      <c r="AD55" s="146"/>
      <c r="AG55" s="146"/>
      <c r="AH55" s="146"/>
      <c r="AI55" s="146"/>
      <c r="AJ55" s="146"/>
    </row>
    <row r="56" spans="1:42" ht="12.75" customHeight="1" x14ac:dyDescent="0.2">
      <c r="A56" s="25" t="s">
        <v>13</v>
      </c>
      <c r="B56" s="555" t="s">
        <v>7</v>
      </c>
      <c r="C56" s="556"/>
      <c r="D56" s="557"/>
      <c r="E56" s="341"/>
      <c r="F56" s="341"/>
      <c r="G56" s="341"/>
      <c r="H56" s="341"/>
      <c r="I56" s="341"/>
      <c r="J56" s="341"/>
      <c r="K56" s="341"/>
      <c r="L56" s="341"/>
      <c r="M56" s="341"/>
      <c r="N56" s="346"/>
      <c r="O56" s="354">
        <f t="shared" si="6"/>
        <v>0</v>
      </c>
      <c r="P56" s="350"/>
      <c r="Q56" s="445">
        <f t="shared" si="7"/>
        <v>0</v>
      </c>
      <c r="R56" s="452"/>
      <c r="S56" s="452"/>
      <c r="T56" s="452"/>
      <c r="U56" s="452"/>
      <c r="V56" s="169"/>
      <c r="W56" s="178"/>
      <c r="X56" s="178"/>
      <c r="Y56" s="178"/>
      <c r="Z56" s="178"/>
      <c r="AD56" s="146"/>
      <c r="AG56" s="146"/>
      <c r="AH56" s="146"/>
      <c r="AI56" s="146"/>
      <c r="AJ56" s="146"/>
      <c r="AP56" s="178"/>
    </row>
    <row r="57" spans="1:42" ht="12.75" customHeight="1" x14ac:dyDescent="0.2">
      <c r="A57" s="25" t="s">
        <v>14</v>
      </c>
      <c r="B57" s="555" t="s">
        <v>8</v>
      </c>
      <c r="C57" s="556"/>
      <c r="D57" s="557"/>
      <c r="E57" s="341"/>
      <c r="F57" s="341"/>
      <c r="G57" s="341"/>
      <c r="H57" s="341"/>
      <c r="I57" s="341"/>
      <c r="J57" s="341"/>
      <c r="K57" s="341"/>
      <c r="L57" s="341"/>
      <c r="M57" s="341"/>
      <c r="N57" s="346"/>
      <c r="O57" s="354">
        <f t="shared" si="6"/>
        <v>0</v>
      </c>
      <c r="P57" s="350"/>
      <c r="Q57" s="445">
        <f t="shared" si="7"/>
        <v>0</v>
      </c>
      <c r="R57" s="452"/>
      <c r="S57" s="452"/>
      <c r="T57" s="452"/>
      <c r="U57" s="452"/>
      <c r="V57" s="169"/>
      <c r="W57" s="178"/>
      <c r="X57" s="178"/>
      <c r="Y57" s="178"/>
      <c r="Z57" s="178"/>
      <c r="AD57" s="146"/>
      <c r="AG57" s="146"/>
      <c r="AH57" s="146"/>
      <c r="AI57" s="146"/>
      <c r="AJ57" s="146"/>
      <c r="AP57" s="178"/>
    </row>
    <row r="58" spans="1:42" ht="12.75" customHeight="1" x14ac:dyDescent="0.2">
      <c r="A58" s="25" t="s">
        <v>15</v>
      </c>
      <c r="B58" s="555" t="s">
        <v>404</v>
      </c>
      <c r="C58" s="556"/>
      <c r="D58" s="557"/>
      <c r="E58" s="341"/>
      <c r="F58" s="341"/>
      <c r="G58" s="341"/>
      <c r="H58" s="341"/>
      <c r="I58" s="341"/>
      <c r="J58" s="341"/>
      <c r="K58" s="341"/>
      <c r="L58" s="341"/>
      <c r="M58" s="341"/>
      <c r="N58" s="346"/>
      <c r="O58" s="354">
        <f t="shared" si="6"/>
        <v>0</v>
      </c>
      <c r="P58" s="350"/>
      <c r="Q58" s="445">
        <f t="shared" si="7"/>
        <v>0</v>
      </c>
      <c r="R58" s="452"/>
      <c r="S58" s="452"/>
      <c r="T58" s="452"/>
      <c r="U58" s="452"/>
      <c r="V58" s="169"/>
      <c r="W58" s="178"/>
      <c r="X58" s="178"/>
      <c r="Y58" s="178"/>
      <c r="Z58" s="178"/>
      <c r="AD58" s="146"/>
      <c r="AG58" s="146"/>
      <c r="AH58" s="146"/>
      <c r="AI58" s="146"/>
      <c r="AJ58" s="146"/>
      <c r="AP58" s="178"/>
    </row>
    <row r="59" spans="1:42" ht="12.75" customHeight="1" x14ac:dyDescent="0.2">
      <c r="A59" s="25" t="s">
        <v>16</v>
      </c>
      <c r="B59" s="555" t="s">
        <v>9</v>
      </c>
      <c r="C59" s="556"/>
      <c r="D59" s="557"/>
      <c r="E59" s="341"/>
      <c r="F59" s="341"/>
      <c r="G59" s="341"/>
      <c r="H59" s="341"/>
      <c r="I59" s="341"/>
      <c r="J59" s="341"/>
      <c r="K59" s="341"/>
      <c r="L59" s="341"/>
      <c r="M59" s="341"/>
      <c r="N59" s="346"/>
      <c r="O59" s="354">
        <f t="shared" si="6"/>
        <v>0</v>
      </c>
      <c r="P59" s="350"/>
      <c r="Q59" s="445">
        <f t="shared" si="7"/>
        <v>0</v>
      </c>
      <c r="R59" s="452"/>
      <c r="S59" s="452"/>
      <c r="T59" s="452"/>
      <c r="U59" s="452"/>
      <c r="V59" s="503"/>
      <c r="W59" s="493"/>
      <c r="X59" s="463" t="s">
        <v>497</v>
      </c>
      <c r="Y59" s="494"/>
      <c r="Z59" s="505"/>
      <c r="AD59" s="146"/>
      <c r="AG59" s="146"/>
      <c r="AH59" s="146"/>
      <c r="AI59" s="146"/>
      <c r="AJ59" s="146"/>
      <c r="AP59" s="178"/>
    </row>
    <row r="60" spans="1:42" ht="12.75" customHeight="1" x14ac:dyDescent="0.2">
      <c r="A60" s="25" t="s">
        <v>17</v>
      </c>
      <c r="B60" s="555" t="s">
        <v>10</v>
      </c>
      <c r="C60" s="556"/>
      <c r="D60" s="557"/>
      <c r="E60" s="341"/>
      <c r="F60" s="341"/>
      <c r="G60" s="341"/>
      <c r="H60" s="341"/>
      <c r="I60" s="341"/>
      <c r="J60" s="341"/>
      <c r="K60" s="341"/>
      <c r="L60" s="341"/>
      <c r="M60" s="341"/>
      <c r="N60" s="346"/>
      <c r="O60" s="354">
        <f t="shared" si="6"/>
        <v>0</v>
      </c>
      <c r="P60" s="350"/>
      <c r="Q60" s="445">
        <f t="shared" si="7"/>
        <v>0</v>
      </c>
      <c r="R60" s="452"/>
      <c r="S60" s="452"/>
      <c r="T60" s="452"/>
      <c r="U60" s="452"/>
      <c r="V60" s="146"/>
      <c r="W60" s="495" t="s">
        <v>217</v>
      </c>
      <c r="X60" s="465" t="s">
        <v>328</v>
      </c>
      <c r="Y60" s="465" t="s">
        <v>240</v>
      </c>
      <c r="Z60" s="505"/>
      <c r="AD60" s="146"/>
      <c r="AG60" s="146"/>
      <c r="AH60" s="146"/>
      <c r="AI60" s="146"/>
      <c r="AJ60" s="146"/>
      <c r="AP60" s="178"/>
    </row>
    <row r="61" spans="1:42" ht="12.75" customHeight="1" x14ac:dyDescent="0.2">
      <c r="A61" s="25" t="s">
        <v>18</v>
      </c>
      <c r="B61" s="555" t="s">
        <v>11</v>
      </c>
      <c r="C61" s="556"/>
      <c r="D61" s="557"/>
      <c r="E61" s="341"/>
      <c r="F61" s="341"/>
      <c r="G61" s="341"/>
      <c r="H61" s="341"/>
      <c r="I61" s="341"/>
      <c r="J61" s="341"/>
      <c r="K61" s="341"/>
      <c r="L61" s="341"/>
      <c r="M61" s="341"/>
      <c r="N61" s="346"/>
      <c r="O61" s="354">
        <f t="shared" si="6"/>
        <v>0</v>
      </c>
      <c r="P61" s="350"/>
      <c r="Q61" s="445">
        <f t="shared" si="7"/>
        <v>0</v>
      </c>
      <c r="R61" s="452"/>
      <c r="S61" s="452"/>
      <c r="T61" s="452"/>
      <c r="U61" s="452"/>
      <c r="V61" s="45"/>
      <c r="W61" s="496" t="s">
        <v>378</v>
      </c>
      <c r="X61" s="140" t="s">
        <v>379</v>
      </c>
      <c r="Y61" s="140" t="s">
        <v>380</v>
      </c>
      <c r="Z61" s="505"/>
      <c r="AD61" s="146"/>
      <c r="AG61" s="146"/>
      <c r="AH61" s="146"/>
      <c r="AI61" s="146"/>
      <c r="AJ61" s="146"/>
      <c r="AP61" s="178"/>
    </row>
    <row r="62" spans="1:42" ht="12.75" customHeight="1" x14ac:dyDescent="0.2">
      <c r="A62" s="25" t="s">
        <v>19</v>
      </c>
      <c r="B62" s="555" t="s">
        <v>409</v>
      </c>
      <c r="C62" s="556"/>
      <c r="D62" s="557"/>
      <c r="E62" s="341"/>
      <c r="F62" s="341"/>
      <c r="G62" s="341"/>
      <c r="H62" s="341"/>
      <c r="I62" s="341"/>
      <c r="J62" s="341"/>
      <c r="K62" s="341"/>
      <c r="L62" s="341"/>
      <c r="M62" s="341"/>
      <c r="N62" s="346"/>
      <c r="O62" s="354">
        <f t="shared" si="6"/>
        <v>0</v>
      </c>
      <c r="P62" s="350"/>
      <c r="Q62" s="445">
        <f t="shared" si="7"/>
        <v>0</v>
      </c>
      <c r="R62" s="452"/>
      <c r="S62" s="452"/>
      <c r="T62" s="452"/>
      <c r="U62" s="452"/>
      <c r="V62" s="45"/>
      <c r="W62" s="497" t="s">
        <v>401</v>
      </c>
      <c r="X62" s="498" t="s">
        <v>395</v>
      </c>
      <c r="Y62" s="498" t="s">
        <v>395</v>
      </c>
      <c r="Z62" s="505"/>
      <c r="AD62" s="146"/>
      <c r="AG62" s="146"/>
      <c r="AH62" s="146"/>
      <c r="AI62" s="146"/>
      <c r="AJ62" s="146"/>
      <c r="AP62" s="178"/>
    </row>
    <row r="63" spans="1:42" ht="12.75" customHeight="1" x14ac:dyDescent="0.2">
      <c r="A63" s="25" t="s">
        <v>20</v>
      </c>
      <c r="B63" s="555" t="s">
        <v>27</v>
      </c>
      <c r="C63" s="556"/>
      <c r="D63" s="557"/>
      <c r="E63" s="341"/>
      <c r="F63" s="341"/>
      <c r="G63" s="341"/>
      <c r="H63" s="341"/>
      <c r="I63" s="341"/>
      <c r="J63" s="341"/>
      <c r="K63" s="341"/>
      <c r="L63" s="341"/>
      <c r="M63" s="341"/>
      <c r="N63" s="346"/>
      <c r="O63" s="354">
        <f t="shared" si="6"/>
        <v>0</v>
      </c>
      <c r="P63" s="350"/>
      <c r="Q63" s="445">
        <f t="shared" si="7"/>
        <v>0</v>
      </c>
      <c r="R63" s="452"/>
      <c r="S63" s="452"/>
      <c r="T63" s="452"/>
      <c r="U63" s="452"/>
      <c r="V63" s="45"/>
      <c r="W63" s="499" t="s">
        <v>392</v>
      </c>
      <c r="X63" s="157" t="s">
        <v>393</v>
      </c>
      <c r="Y63" s="157" t="s">
        <v>394</v>
      </c>
      <c r="Z63" s="505"/>
      <c r="AD63" s="146"/>
      <c r="AG63" s="146"/>
      <c r="AH63" s="146"/>
      <c r="AI63" s="146"/>
      <c r="AJ63" s="146"/>
      <c r="AP63" s="178"/>
    </row>
    <row r="64" spans="1:42" ht="12.75" customHeight="1" x14ac:dyDescent="0.2">
      <c r="A64" s="25" t="s">
        <v>21</v>
      </c>
      <c r="B64" s="555" t="s">
        <v>28</v>
      </c>
      <c r="C64" s="556"/>
      <c r="D64" s="557"/>
      <c r="E64" s="341"/>
      <c r="F64" s="341"/>
      <c r="G64" s="341"/>
      <c r="H64" s="341"/>
      <c r="I64" s="341"/>
      <c r="J64" s="341"/>
      <c r="K64" s="341"/>
      <c r="L64" s="341"/>
      <c r="M64" s="341"/>
      <c r="N64" s="346"/>
      <c r="O64" s="354">
        <f t="shared" si="6"/>
        <v>0</v>
      </c>
      <c r="P64" s="350"/>
      <c r="Q64" s="445">
        <f t="shared" si="7"/>
        <v>0</v>
      </c>
      <c r="R64" s="452"/>
      <c r="S64" s="452"/>
      <c r="T64" s="452"/>
      <c r="U64" s="452"/>
      <c r="V64" s="146"/>
      <c r="W64" s="500" t="s">
        <v>399</v>
      </c>
      <c r="X64" s="140" t="s">
        <v>362</v>
      </c>
      <c r="Y64" s="140" t="s">
        <v>370</v>
      </c>
      <c r="AD64" s="146"/>
      <c r="AG64" s="146"/>
      <c r="AH64" s="146"/>
      <c r="AI64" s="146"/>
      <c r="AJ64" s="146"/>
    </row>
    <row r="65" spans="1:40" ht="12.75" customHeight="1" x14ac:dyDescent="0.2">
      <c r="A65" s="25" t="s">
        <v>22</v>
      </c>
      <c r="B65" s="555" t="s">
        <v>34</v>
      </c>
      <c r="C65" s="556"/>
      <c r="D65" s="557"/>
      <c r="E65" s="341"/>
      <c r="F65" s="341"/>
      <c r="G65" s="341"/>
      <c r="H65" s="341"/>
      <c r="I65" s="341"/>
      <c r="J65" s="341"/>
      <c r="K65" s="341"/>
      <c r="L65" s="341"/>
      <c r="M65" s="341"/>
      <c r="N65" s="346"/>
      <c r="O65" s="354">
        <f t="shared" si="6"/>
        <v>0</v>
      </c>
      <c r="P65" s="350"/>
      <c r="Q65" s="445">
        <f t="shared" si="7"/>
        <v>0</v>
      </c>
      <c r="R65" s="452"/>
      <c r="S65" s="452"/>
      <c r="T65" s="452"/>
      <c r="U65" s="452"/>
      <c r="V65" s="146"/>
      <c r="W65" s="500" t="s">
        <v>201</v>
      </c>
      <c r="X65" s="140" t="s">
        <v>113</v>
      </c>
      <c r="Y65" s="140" t="s">
        <v>113</v>
      </c>
      <c r="AD65" s="146"/>
      <c r="AG65" s="146"/>
      <c r="AH65" s="146"/>
      <c r="AI65" s="146"/>
      <c r="AJ65" s="146"/>
    </row>
    <row r="66" spans="1:40" ht="12.75" customHeight="1" x14ac:dyDescent="0.2">
      <c r="A66" s="25" t="s">
        <v>23</v>
      </c>
      <c r="B66" s="558" t="s">
        <v>314</v>
      </c>
      <c r="C66" s="559"/>
      <c r="D66" s="473">
        <f>L26</f>
        <v>0</v>
      </c>
      <c r="E66" s="341"/>
      <c r="F66" s="341"/>
      <c r="G66" s="341"/>
      <c r="H66" s="341"/>
      <c r="I66" s="341"/>
      <c r="J66" s="341"/>
      <c r="K66" s="341"/>
      <c r="L66" s="341"/>
      <c r="M66" s="341"/>
      <c r="N66" s="346"/>
      <c r="O66" s="354">
        <f t="shared" si="6"/>
        <v>0</v>
      </c>
      <c r="P66" s="350"/>
      <c r="Q66" s="445">
        <f t="shared" si="7"/>
        <v>0</v>
      </c>
      <c r="R66" s="452"/>
      <c r="S66" s="452"/>
      <c r="T66" s="452"/>
      <c r="U66" s="452"/>
      <c r="V66" s="146"/>
      <c r="W66" s="501" t="s">
        <v>202</v>
      </c>
      <c r="X66" s="502" t="s">
        <v>134</v>
      </c>
      <c r="Y66" s="502" t="s">
        <v>134</v>
      </c>
      <c r="AD66" s="146"/>
      <c r="AG66" s="146"/>
      <c r="AH66" s="146"/>
      <c r="AI66" s="146"/>
      <c r="AJ66" s="146"/>
    </row>
    <row r="67" spans="1:40" ht="12.75" customHeight="1" x14ac:dyDescent="0.2">
      <c r="A67" s="25" t="s">
        <v>24</v>
      </c>
      <c r="B67" s="555" t="s">
        <v>29</v>
      </c>
      <c r="C67" s="556"/>
      <c r="D67" s="557"/>
      <c r="E67" s="341"/>
      <c r="F67" s="341"/>
      <c r="G67" s="341"/>
      <c r="H67" s="341"/>
      <c r="I67" s="341"/>
      <c r="J67" s="341"/>
      <c r="K67" s="341"/>
      <c r="L67" s="341"/>
      <c r="M67" s="341"/>
      <c r="N67" s="346"/>
      <c r="O67" s="354">
        <f t="shared" si="6"/>
        <v>0</v>
      </c>
      <c r="P67" s="350"/>
      <c r="Q67" s="445">
        <f t="shared" si="7"/>
        <v>0</v>
      </c>
      <c r="R67" s="452"/>
      <c r="S67" s="452"/>
      <c r="T67" s="452"/>
      <c r="U67" s="452"/>
      <c r="V67" s="169"/>
      <c r="AD67" s="146"/>
      <c r="AG67" s="146"/>
      <c r="AH67" s="146"/>
      <c r="AI67" s="146"/>
      <c r="AJ67" s="146"/>
      <c r="AK67" s="146"/>
      <c r="AL67" s="146"/>
      <c r="AM67" s="146"/>
      <c r="AN67" s="146"/>
    </row>
    <row r="68" spans="1:40" ht="12.75" customHeight="1" x14ac:dyDescent="0.2">
      <c r="A68" s="25" t="s">
        <v>25</v>
      </c>
      <c r="B68" s="555" t="s">
        <v>67</v>
      </c>
      <c r="C68" s="556"/>
      <c r="D68" s="557"/>
      <c r="E68" s="341"/>
      <c r="F68" s="341"/>
      <c r="G68" s="341"/>
      <c r="H68" s="341"/>
      <c r="I68" s="341"/>
      <c r="J68" s="341"/>
      <c r="K68" s="341"/>
      <c r="L68" s="341"/>
      <c r="M68" s="341"/>
      <c r="N68" s="346"/>
      <c r="O68" s="354">
        <f t="shared" si="6"/>
        <v>0</v>
      </c>
      <c r="P68" s="350"/>
      <c r="Q68" s="445">
        <f t="shared" si="7"/>
        <v>0</v>
      </c>
      <c r="R68" s="452"/>
      <c r="S68" s="452"/>
      <c r="T68" s="452"/>
      <c r="U68" s="452"/>
      <c r="V68" s="169"/>
      <c r="AD68" s="146"/>
      <c r="AG68" s="146"/>
      <c r="AH68" s="146"/>
      <c r="AI68" s="146"/>
      <c r="AJ68" s="146"/>
      <c r="AK68" s="146"/>
      <c r="AL68" s="146"/>
      <c r="AM68" s="146"/>
      <c r="AN68" s="146"/>
    </row>
    <row r="69" spans="1:40" ht="12.75" customHeight="1" x14ac:dyDescent="0.2">
      <c r="A69" s="25" t="s">
        <v>26</v>
      </c>
      <c r="B69" s="555" t="s">
        <v>30</v>
      </c>
      <c r="C69" s="556"/>
      <c r="D69" s="557"/>
      <c r="E69" s="341"/>
      <c r="F69" s="341"/>
      <c r="G69" s="341"/>
      <c r="H69" s="341"/>
      <c r="I69" s="341"/>
      <c r="J69" s="341"/>
      <c r="K69" s="341"/>
      <c r="L69" s="341"/>
      <c r="M69" s="341"/>
      <c r="N69" s="346"/>
      <c r="O69" s="354">
        <f t="shared" si="6"/>
        <v>0</v>
      </c>
      <c r="P69" s="350"/>
      <c r="Q69" s="445">
        <f t="shared" si="7"/>
        <v>0</v>
      </c>
      <c r="R69" s="452"/>
      <c r="S69" s="452"/>
      <c r="T69" s="452"/>
      <c r="U69" s="452"/>
      <c r="V69" s="169"/>
      <c r="AD69" s="146"/>
      <c r="AG69" s="146"/>
      <c r="AH69" s="146"/>
      <c r="AI69" s="146"/>
      <c r="AJ69" s="146"/>
      <c r="AK69" s="146"/>
      <c r="AL69" s="146"/>
      <c r="AM69" s="146"/>
      <c r="AN69" s="146"/>
    </row>
    <row r="70" spans="1:40" ht="12.75" customHeight="1" x14ac:dyDescent="0.2">
      <c r="A70" s="25" t="s">
        <v>31</v>
      </c>
      <c r="B70" s="606" t="s">
        <v>195</v>
      </c>
      <c r="C70" s="559"/>
      <c r="D70" s="474">
        <f>Q11</f>
        <v>0</v>
      </c>
      <c r="E70" s="341"/>
      <c r="F70" s="341"/>
      <c r="G70" s="341"/>
      <c r="H70" s="341"/>
      <c r="I70" s="341"/>
      <c r="J70" s="341"/>
      <c r="K70" s="341"/>
      <c r="L70" s="341"/>
      <c r="M70" s="341"/>
      <c r="N70" s="346"/>
      <c r="O70" s="354">
        <f>SUM(E70:N70)</f>
        <v>0</v>
      </c>
      <c r="P70" s="460">
        <f>O70</f>
        <v>0</v>
      </c>
      <c r="Q70" s="445">
        <f>O70-P70</f>
        <v>0</v>
      </c>
      <c r="R70" s="452"/>
      <c r="S70" s="452"/>
      <c r="T70" s="452"/>
      <c r="U70" s="452"/>
      <c r="V70" s="169"/>
      <c r="AD70" s="146"/>
      <c r="AG70" s="146"/>
      <c r="AH70" s="146"/>
      <c r="AI70" s="146"/>
      <c r="AJ70" s="146"/>
      <c r="AK70" s="146"/>
      <c r="AL70" s="146"/>
      <c r="AM70" s="146"/>
      <c r="AN70" s="146"/>
    </row>
    <row r="71" spans="1:40" ht="12.75" customHeight="1" x14ac:dyDescent="0.2">
      <c r="A71" s="25" t="s">
        <v>32</v>
      </c>
      <c r="B71" s="558" t="s">
        <v>194</v>
      </c>
      <c r="C71" s="559"/>
      <c r="D71" s="474">
        <f>P11</f>
        <v>0</v>
      </c>
      <c r="E71" s="341"/>
      <c r="F71" s="341"/>
      <c r="G71" s="341"/>
      <c r="H71" s="341"/>
      <c r="I71" s="341"/>
      <c r="J71" s="341"/>
      <c r="K71" s="341"/>
      <c r="L71" s="341"/>
      <c r="M71" s="341"/>
      <c r="N71" s="346"/>
      <c r="O71" s="354">
        <f t="shared" si="6"/>
        <v>0</v>
      </c>
      <c r="P71" s="460">
        <f>O71</f>
        <v>0</v>
      </c>
      <c r="Q71" s="445">
        <f>O71-P71</f>
        <v>0</v>
      </c>
      <c r="R71" s="452"/>
      <c r="S71" s="452"/>
      <c r="T71" s="452"/>
      <c r="U71" s="452"/>
      <c r="V71" s="169"/>
      <c r="AD71" s="146"/>
      <c r="AG71" s="146"/>
      <c r="AH71" s="146"/>
      <c r="AI71" s="146"/>
      <c r="AJ71" s="146"/>
      <c r="AK71" s="146"/>
      <c r="AL71" s="146"/>
      <c r="AM71" s="146"/>
      <c r="AN71" s="146"/>
    </row>
    <row r="72" spans="1:40" ht="12.75" customHeight="1" x14ac:dyDescent="0.2">
      <c r="A72" s="25" t="s">
        <v>33</v>
      </c>
      <c r="B72" s="654" t="s">
        <v>405</v>
      </c>
      <c r="C72" s="556"/>
      <c r="D72" s="557"/>
      <c r="E72" s="341"/>
      <c r="F72" s="341"/>
      <c r="G72" s="341"/>
      <c r="H72" s="341"/>
      <c r="I72" s="341"/>
      <c r="J72" s="341"/>
      <c r="K72" s="341"/>
      <c r="L72" s="341"/>
      <c r="M72" s="341"/>
      <c r="N72" s="346"/>
      <c r="O72" s="354">
        <f t="shared" si="6"/>
        <v>0</v>
      </c>
      <c r="P72" s="460">
        <f>O72</f>
        <v>0</v>
      </c>
      <c r="Q72" s="445">
        <f t="shared" si="7"/>
        <v>0</v>
      </c>
      <c r="R72" s="452"/>
      <c r="S72" s="452"/>
      <c r="T72" s="452"/>
      <c r="U72" s="452"/>
      <c r="V72" s="169"/>
      <c r="AD72" s="146"/>
      <c r="AG72" s="146"/>
      <c r="AH72" s="146"/>
      <c r="AI72" s="146"/>
      <c r="AJ72" s="146"/>
      <c r="AK72" s="146"/>
      <c r="AL72" s="146"/>
      <c r="AM72" s="146"/>
      <c r="AN72" s="146"/>
    </row>
    <row r="73" spans="1:40" ht="12.75" customHeight="1" x14ac:dyDescent="0.2">
      <c r="A73" s="31" t="s">
        <v>35</v>
      </c>
      <c r="B73" s="555" t="s">
        <v>406</v>
      </c>
      <c r="C73" s="556"/>
      <c r="D73" s="557"/>
      <c r="E73" s="341"/>
      <c r="F73" s="341"/>
      <c r="G73" s="341"/>
      <c r="H73" s="341"/>
      <c r="I73" s="341"/>
      <c r="J73" s="341"/>
      <c r="K73" s="341"/>
      <c r="L73" s="341"/>
      <c r="M73" s="341"/>
      <c r="N73" s="346"/>
      <c r="O73" s="354">
        <f t="shared" si="6"/>
        <v>0</v>
      </c>
      <c r="P73" s="460">
        <f>'1.2 Res Detail'!J25</f>
        <v>0</v>
      </c>
      <c r="Q73" s="445">
        <f t="shared" si="7"/>
        <v>0</v>
      </c>
      <c r="R73" s="452"/>
      <c r="S73" s="452"/>
      <c r="T73" s="452"/>
      <c r="U73" s="452"/>
      <c r="V73" s="169"/>
      <c r="AD73" s="146"/>
      <c r="AG73" s="146"/>
      <c r="AH73" s="146"/>
      <c r="AI73" s="146"/>
      <c r="AJ73" s="146"/>
      <c r="AK73" s="146"/>
      <c r="AL73" s="146"/>
      <c r="AM73" s="146"/>
      <c r="AN73" s="146"/>
    </row>
    <row r="74" spans="1:40" s="175" customFormat="1" ht="24" customHeight="1" x14ac:dyDescent="0.2">
      <c r="A74" s="121" t="s">
        <v>36</v>
      </c>
      <c r="B74" s="635" t="s">
        <v>412</v>
      </c>
      <c r="C74" s="608"/>
      <c r="D74" s="609"/>
      <c r="E74" s="342">
        <f>SUM(E54:E73)</f>
        <v>0</v>
      </c>
      <c r="F74" s="342">
        <f t="shared" ref="F74:Q74" si="8">SUM(F54:F73)</f>
        <v>0</v>
      </c>
      <c r="G74" s="342">
        <f t="shared" si="8"/>
        <v>0</v>
      </c>
      <c r="H74" s="342">
        <f t="shared" si="8"/>
        <v>0</v>
      </c>
      <c r="I74" s="342">
        <f t="shared" si="8"/>
        <v>0</v>
      </c>
      <c r="J74" s="342">
        <f t="shared" si="8"/>
        <v>0</v>
      </c>
      <c r="K74" s="342">
        <f t="shared" si="8"/>
        <v>0</v>
      </c>
      <c r="L74" s="342">
        <f t="shared" si="8"/>
        <v>0</v>
      </c>
      <c r="M74" s="342">
        <f t="shared" si="8"/>
        <v>0</v>
      </c>
      <c r="N74" s="347">
        <f t="shared" si="8"/>
        <v>0</v>
      </c>
      <c r="O74" s="355">
        <f t="shared" si="8"/>
        <v>0</v>
      </c>
      <c r="P74" s="351">
        <f t="shared" si="8"/>
        <v>0</v>
      </c>
      <c r="Q74" s="342">
        <f t="shared" si="8"/>
        <v>0</v>
      </c>
      <c r="R74" s="453"/>
      <c r="S74" s="453"/>
      <c r="T74" s="453"/>
      <c r="U74" s="453"/>
      <c r="V74" s="174"/>
      <c r="AD74" s="146"/>
      <c r="AG74" s="146"/>
      <c r="AH74" s="146"/>
      <c r="AI74" s="146"/>
      <c r="AJ74" s="146"/>
      <c r="AK74" s="146"/>
      <c r="AL74" s="146"/>
      <c r="AM74" s="146"/>
      <c r="AN74" s="146"/>
    </row>
    <row r="75" spans="1:40" ht="15.75" customHeight="1" x14ac:dyDescent="0.2">
      <c r="A75" s="627" t="s">
        <v>71</v>
      </c>
      <c r="B75" s="627"/>
      <c r="C75" s="627"/>
      <c r="D75" s="628"/>
      <c r="E75" s="562" t="str">
        <f>IF(E2="","",E2)</f>
        <v xml:space="preserve"> </v>
      </c>
      <c r="F75" s="559"/>
      <c r="G75" s="559"/>
      <c r="H75" s="559"/>
      <c r="I75" s="559"/>
      <c r="J75" s="559"/>
      <c r="K75" s="559"/>
      <c r="L75" s="560"/>
      <c r="M75" s="339"/>
      <c r="O75" s="96" t="s">
        <v>117</v>
      </c>
      <c r="P75" s="244" t="str">
        <f>IF(P1="","",P1)</f>
        <v xml:space="preserve"> </v>
      </c>
      <c r="Q75" s="244"/>
      <c r="R75" s="246"/>
      <c r="S75" s="244"/>
      <c r="T75" s="246"/>
      <c r="U75" s="246"/>
      <c r="V75" s="131"/>
      <c r="Z75" s="146"/>
      <c r="AA75" s="146"/>
      <c r="AD75" s="146"/>
      <c r="AG75" s="146"/>
      <c r="AH75" s="146"/>
      <c r="AI75" s="146"/>
      <c r="AJ75" s="146"/>
      <c r="AK75" s="146"/>
      <c r="AL75" s="146"/>
      <c r="AM75" s="146"/>
      <c r="AN75" s="146"/>
    </row>
    <row r="76" spans="1:40" ht="15.75" customHeight="1" x14ac:dyDescent="0.2">
      <c r="A76" s="570" t="s">
        <v>69</v>
      </c>
      <c r="B76" s="570"/>
      <c r="C76" s="570"/>
      <c r="D76" s="571"/>
      <c r="E76" s="655" t="str">
        <f>E45</f>
        <v>B.  Residential Financial Sources</v>
      </c>
      <c r="F76" s="655"/>
      <c r="G76" s="655"/>
      <c r="H76" s="655"/>
      <c r="I76" s="656"/>
      <c r="J76" s="656"/>
      <c r="K76" s="656"/>
      <c r="L76" s="656"/>
      <c r="M76" s="656"/>
      <c r="N76" s="656"/>
      <c r="P76" s="96" t="s">
        <v>250</v>
      </c>
      <c r="Q76" s="96"/>
      <c r="R76" s="447"/>
      <c r="S76" s="447"/>
      <c r="T76" s="462"/>
      <c r="U76" s="462"/>
      <c r="V76" s="176"/>
      <c r="Z76" s="146"/>
      <c r="AA76" s="146"/>
      <c r="AC76" s="177"/>
      <c r="AD76" s="146"/>
      <c r="AG76" s="146"/>
      <c r="AH76" s="146"/>
      <c r="AI76" s="146"/>
      <c r="AJ76" s="146"/>
      <c r="AK76" s="146"/>
      <c r="AL76" s="146"/>
      <c r="AM76" s="146"/>
      <c r="AN76" s="146"/>
    </row>
    <row r="77" spans="1:40" ht="14.25" customHeight="1" x14ac:dyDescent="0.2">
      <c r="A77" s="231"/>
      <c r="B77" s="610" t="s">
        <v>259</v>
      </c>
      <c r="C77" s="559"/>
      <c r="D77" s="560"/>
      <c r="E77" s="92" t="str">
        <f>IF($B$33="","",$B$33)</f>
        <v/>
      </c>
      <c r="F77" s="92" t="str">
        <f>IF($B$34="","",$B$34)</f>
        <v/>
      </c>
      <c r="G77" s="92" t="str">
        <f>IF($B$35="","",$B$35)</f>
        <v/>
      </c>
      <c r="H77" s="92" t="str">
        <f>IF($B$36="","",$B$36)</f>
        <v/>
      </c>
      <c r="I77" s="92" t="str">
        <f>IF($B$37="","",$B$37)</f>
        <v/>
      </c>
      <c r="J77" s="92" t="str">
        <f>IF($B$38="","",$B$38)</f>
        <v/>
      </c>
      <c r="K77" s="92" t="str">
        <f>IF($B$39="","",$B$39)</f>
        <v/>
      </c>
      <c r="L77" s="92" t="str">
        <f>IF($B$40="","",$B$40)</f>
        <v/>
      </c>
      <c r="M77" s="92" t="str">
        <f>IF($B$41="","",$B$41)</f>
        <v/>
      </c>
      <c r="N77" s="95" t="str">
        <f>IF($B$42="","",$B$42)</f>
        <v/>
      </c>
      <c r="O77" s="353"/>
      <c r="P77" s="349"/>
      <c r="Q77" s="87"/>
      <c r="R77" s="449"/>
      <c r="S77" s="449"/>
      <c r="T77" s="449"/>
      <c r="U77" s="449"/>
      <c r="V77" s="166"/>
      <c r="AC77" s="178"/>
      <c r="AD77" s="146"/>
      <c r="AG77" s="146"/>
      <c r="AH77" s="146"/>
      <c r="AI77" s="146"/>
      <c r="AJ77" s="146"/>
      <c r="AK77" s="146"/>
      <c r="AL77" s="146"/>
      <c r="AM77" s="146"/>
      <c r="AN77" s="146"/>
    </row>
    <row r="78" spans="1:40" ht="14.25" customHeight="1" x14ac:dyDescent="0.2">
      <c r="A78" s="629"/>
      <c r="B78" s="611" t="s">
        <v>83</v>
      </c>
      <c r="C78" s="612"/>
      <c r="D78" s="613"/>
      <c r="E78" s="567" t="str">
        <f t="shared" ref="E78:N78" si="9">E47</f>
        <v/>
      </c>
      <c r="F78" s="567" t="str">
        <f t="shared" si="9"/>
        <v/>
      </c>
      <c r="G78" s="567" t="str">
        <f t="shared" si="9"/>
        <v/>
      </c>
      <c r="H78" s="567" t="str">
        <f t="shared" si="9"/>
        <v/>
      </c>
      <c r="I78" s="567" t="str">
        <f t="shared" si="9"/>
        <v/>
      </c>
      <c r="J78" s="567" t="str">
        <f t="shared" si="9"/>
        <v/>
      </c>
      <c r="K78" s="567" t="str">
        <f t="shared" si="9"/>
        <v/>
      </c>
      <c r="L78" s="567" t="str">
        <f t="shared" si="9"/>
        <v/>
      </c>
      <c r="M78" s="567" t="str">
        <f t="shared" si="9"/>
        <v/>
      </c>
      <c r="N78" s="642" t="str">
        <f t="shared" si="9"/>
        <v/>
      </c>
      <c r="O78" s="639" t="s">
        <v>336</v>
      </c>
      <c r="P78" s="636" t="str">
        <f>P47</f>
        <v>D. Ineligible Basis</v>
      </c>
      <c r="Q78" s="567" t="str">
        <f>Q47</f>
        <v>E.     Eligible Basis</v>
      </c>
      <c r="R78" s="450"/>
      <c r="S78" s="450"/>
      <c r="T78" s="450"/>
      <c r="U78" s="450"/>
      <c r="V78" s="166"/>
      <c r="AD78" s="146"/>
      <c r="AG78" s="146"/>
      <c r="AH78" s="146"/>
      <c r="AI78" s="146"/>
      <c r="AJ78" s="146"/>
      <c r="AK78" s="146"/>
      <c r="AL78" s="146"/>
      <c r="AM78" s="146"/>
      <c r="AN78" s="146"/>
    </row>
    <row r="79" spans="1:40" ht="14.25" customHeight="1" x14ac:dyDescent="0.2">
      <c r="A79" s="630"/>
      <c r="B79" s="614"/>
      <c r="C79" s="614"/>
      <c r="D79" s="615"/>
      <c r="E79" s="568"/>
      <c r="F79" s="568"/>
      <c r="G79" s="568"/>
      <c r="H79" s="568"/>
      <c r="I79" s="568"/>
      <c r="J79" s="568"/>
      <c r="K79" s="568"/>
      <c r="L79" s="568"/>
      <c r="M79" s="568"/>
      <c r="N79" s="643"/>
      <c r="O79" s="640"/>
      <c r="P79" s="637"/>
      <c r="Q79" s="568"/>
      <c r="R79" s="451"/>
      <c r="S79" s="451"/>
      <c r="T79" s="451"/>
      <c r="U79" s="451"/>
      <c r="V79" s="166"/>
      <c r="AD79" s="146"/>
      <c r="AG79" s="146"/>
      <c r="AH79" s="146"/>
      <c r="AI79" s="146"/>
      <c r="AJ79" s="146"/>
      <c r="AK79" s="146"/>
      <c r="AL79" s="146"/>
      <c r="AM79" s="146"/>
      <c r="AN79" s="146"/>
    </row>
    <row r="80" spans="1:40" ht="14.25" customHeight="1" x14ac:dyDescent="0.2">
      <c r="A80" s="631"/>
      <c r="B80" s="616"/>
      <c r="C80" s="616"/>
      <c r="D80" s="617"/>
      <c r="E80" s="569"/>
      <c r="F80" s="569"/>
      <c r="G80" s="569"/>
      <c r="H80" s="569"/>
      <c r="I80" s="569"/>
      <c r="J80" s="569"/>
      <c r="K80" s="569"/>
      <c r="L80" s="569"/>
      <c r="M80" s="569"/>
      <c r="N80" s="643"/>
      <c r="O80" s="641"/>
      <c r="P80" s="638"/>
      <c r="Q80" s="569"/>
      <c r="R80" s="451"/>
      <c r="S80" s="451"/>
      <c r="T80" s="451"/>
      <c r="U80" s="451"/>
      <c r="V80" s="166"/>
      <c r="AD80" s="146"/>
      <c r="AG80" s="146"/>
      <c r="AH80" s="146"/>
      <c r="AI80" s="146"/>
      <c r="AJ80" s="146"/>
      <c r="AK80" s="146"/>
      <c r="AL80" s="146"/>
      <c r="AM80" s="146"/>
      <c r="AN80" s="146"/>
    </row>
    <row r="81" spans="1:40" ht="12.75" customHeight="1" x14ac:dyDescent="0.2">
      <c r="A81" s="179" t="s">
        <v>37</v>
      </c>
      <c r="B81" s="555" t="s">
        <v>41</v>
      </c>
      <c r="C81" s="556"/>
      <c r="D81" s="557"/>
      <c r="E81" s="341"/>
      <c r="F81" s="341"/>
      <c r="G81" s="341"/>
      <c r="H81" s="341"/>
      <c r="I81" s="341"/>
      <c r="J81" s="341"/>
      <c r="K81" s="341"/>
      <c r="L81" s="341"/>
      <c r="M81" s="341"/>
      <c r="N81" s="346"/>
      <c r="O81" s="354">
        <f>SUM(E81:N81)</f>
        <v>0</v>
      </c>
      <c r="P81" s="350"/>
      <c r="Q81" s="445">
        <f>O81-P81</f>
        <v>0</v>
      </c>
      <c r="R81" s="452"/>
      <c r="S81" s="452"/>
      <c r="T81" s="452"/>
      <c r="U81" s="452"/>
      <c r="V81" s="169"/>
      <c r="AD81" s="146"/>
      <c r="AG81" s="146"/>
      <c r="AH81" s="146"/>
      <c r="AI81" s="146"/>
      <c r="AJ81" s="146"/>
      <c r="AK81" s="146"/>
      <c r="AL81" s="146"/>
      <c r="AM81" s="146"/>
      <c r="AN81" s="146"/>
    </row>
    <row r="82" spans="1:40" ht="12.75" customHeight="1" x14ac:dyDescent="0.2">
      <c r="A82" s="25" t="s">
        <v>38</v>
      </c>
      <c r="B82" s="555" t="s">
        <v>87</v>
      </c>
      <c r="C82" s="556"/>
      <c r="D82" s="557"/>
      <c r="E82" s="341"/>
      <c r="F82" s="341"/>
      <c r="G82" s="341"/>
      <c r="H82" s="341"/>
      <c r="I82" s="341"/>
      <c r="J82" s="341"/>
      <c r="K82" s="341"/>
      <c r="L82" s="341"/>
      <c r="M82" s="341"/>
      <c r="N82" s="346"/>
      <c r="O82" s="354">
        <f>SUM(E82:N82)</f>
        <v>0</v>
      </c>
      <c r="P82" s="350"/>
      <c r="Q82" s="445">
        <f>O82-P82</f>
        <v>0</v>
      </c>
      <c r="R82" s="452"/>
      <c r="S82" s="452"/>
      <c r="T82" s="452"/>
      <c r="U82" s="452"/>
      <c r="V82" s="169"/>
      <c r="AD82" s="146"/>
      <c r="AG82" s="146"/>
      <c r="AH82" s="146"/>
      <c r="AI82" s="146"/>
      <c r="AJ82" s="146"/>
      <c r="AK82" s="146"/>
      <c r="AL82" s="146"/>
      <c r="AM82" s="146"/>
      <c r="AN82" s="146"/>
    </row>
    <row r="83" spans="1:40" ht="12.75" customHeight="1" x14ac:dyDescent="0.2">
      <c r="A83" s="25" t="s">
        <v>39</v>
      </c>
      <c r="B83" s="555" t="s">
        <v>42</v>
      </c>
      <c r="C83" s="556"/>
      <c r="D83" s="557"/>
      <c r="E83" s="341"/>
      <c r="F83" s="341"/>
      <c r="G83" s="341"/>
      <c r="H83" s="341"/>
      <c r="I83" s="341"/>
      <c r="J83" s="341"/>
      <c r="K83" s="341"/>
      <c r="L83" s="341"/>
      <c r="M83" s="341"/>
      <c r="N83" s="346"/>
      <c r="O83" s="354">
        <f>SUM(E83:N83)</f>
        <v>0</v>
      </c>
      <c r="P83" s="350"/>
      <c r="Q83" s="445">
        <f>O83-P83</f>
        <v>0</v>
      </c>
      <c r="R83" s="452"/>
      <c r="S83" s="452"/>
      <c r="T83" s="452"/>
      <c r="U83" s="452"/>
      <c r="V83" s="169"/>
      <c r="AD83" s="146"/>
      <c r="AG83" s="146"/>
      <c r="AH83" s="146"/>
      <c r="AI83" s="146"/>
      <c r="AJ83" s="146"/>
      <c r="AK83" s="146"/>
      <c r="AL83" s="146"/>
      <c r="AM83" s="146"/>
      <c r="AN83" s="146"/>
    </row>
    <row r="84" spans="1:40" ht="12.75" customHeight="1" x14ac:dyDescent="0.2">
      <c r="A84" s="25" t="s">
        <v>40</v>
      </c>
      <c r="B84" s="555" t="s">
        <v>120</v>
      </c>
      <c r="C84" s="556"/>
      <c r="D84" s="557"/>
      <c r="E84" s="341"/>
      <c r="F84" s="341"/>
      <c r="G84" s="341"/>
      <c r="H84" s="341"/>
      <c r="I84" s="341"/>
      <c r="J84" s="341"/>
      <c r="K84" s="341"/>
      <c r="L84" s="341"/>
      <c r="M84" s="341"/>
      <c r="N84" s="346"/>
      <c r="O84" s="354">
        <f>SUM(E84:N84)</f>
        <v>0</v>
      </c>
      <c r="P84" s="350"/>
      <c r="Q84" s="445">
        <f>O84-P84</f>
        <v>0</v>
      </c>
      <c r="R84" s="452"/>
      <c r="S84" s="452"/>
      <c r="T84" s="452"/>
      <c r="U84" s="452"/>
      <c r="V84" s="169"/>
      <c r="AD84" s="146"/>
      <c r="AG84" s="146"/>
      <c r="AH84" s="146"/>
      <c r="AI84" s="146"/>
      <c r="AJ84" s="146"/>
      <c r="AK84" s="146"/>
      <c r="AL84" s="146"/>
      <c r="AM84" s="146"/>
      <c r="AN84" s="146"/>
    </row>
    <row r="85" spans="1:40" ht="12.75" customHeight="1" x14ac:dyDescent="0.2">
      <c r="A85" s="25" t="s">
        <v>43</v>
      </c>
      <c r="B85" s="558" t="s">
        <v>341</v>
      </c>
      <c r="C85" s="559"/>
      <c r="D85" s="560"/>
      <c r="E85" s="341"/>
      <c r="F85" s="341"/>
      <c r="G85" s="341"/>
      <c r="H85" s="341"/>
      <c r="I85" s="341"/>
      <c r="J85" s="341"/>
      <c r="K85" s="341"/>
      <c r="L85" s="341"/>
      <c r="M85" s="341"/>
      <c r="N85" s="346"/>
      <c r="O85" s="354">
        <f>SUM(E85:N85)</f>
        <v>0</v>
      </c>
      <c r="P85" s="448">
        <f>'1.2 Res Detail'!J33</f>
        <v>0</v>
      </c>
      <c r="Q85" s="445">
        <f>O85-P85</f>
        <v>0</v>
      </c>
      <c r="R85" s="452"/>
      <c r="S85" s="452"/>
      <c r="T85" s="452"/>
      <c r="U85" s="452"/>
      <c r="V85" s="169"/>
      <c r="AD85" s="146"/>
      <c r="AG85" s="146"/>
      <c r="AH85" s="146"/>
      <c r="AI85" s="146"/>
      <c r="AJ85" s="146"/>
      <c r="AK85" s="146"/>
      <c r="AL85" s="146"/>
      <c r="AM85" s="146"/>
      <c r="AN85" s="146"/>
    </row>
    <row r="86" spans="1:40" ht="14.1" customHeight="1" x14ac:dyDescent="0.2">
      <c r="A86" s="180" t="s">
        <v>44</v>
      </c>
      <c r="B86" s="607" t="s">
        <v>413</v>
      </c>
      <c r="C86" s="608"/>
      <c r="D86" s="609"/>
      <c r="E86" s="342">
        <f>SUM(E81:E85)</f>
        <v>0</v>
      </c>
      <c r="F86" s="342">
        <f t="shared" ref="F86:O86" si="10">SUM(F81:F85)</f>
        <v>0</v>
      </c>
      <c r="G86" s="342">
        <f t="shared" si="10"/>
        <v>0</v>
      </c>
      <c r="H86" s="342">
        <f t="shared" si="10"/>
        <v>0</v>
      </c>
      <c r="I86" s="342">
        <f t="shared" si="10"/>
        <v>0</v>
      </c>
      <c r="J86" s="342">
        <f t="shared" si="10"/>
        <v>0</v>
      </c>
      <c r="K86" s="342">
        <f t="shared" si="10"/>
        <v>0</v>
      </c>
      <c r="L86" s="342">
        <f t="shared" si="10"/>
        <v>0</v>
      </c>
      <c r="M86" s="342">
        <f t="shared" si="10"/>
        <v>0</v>
      </c>
      <c r="N86" s="347">
        <f t="shared" si="10"/>
        <v>0</v>
      </c>
      <c r="O86" s="355">
        <f t="shared" si="10"/>
        <v>0</v>
      </c>
      <c r="P86" s="351">
        <f>SUM(P81:P85)</f>
        <v>0</v>
      </c>
      <c r="Q86" s="342">
        <f>SUM(Q81:Q85)</f>
        <v>0</v>
      </c>
      <c r="R86" s="453"/>
      <c r="S86" s="453"/>
      <c r="T86" s="453"/>
      <c r="U86" s="453"/>
      <c r="V86" s="171"/>
      <c r="AD86" s="146"/>
      <c r="AG86" s="146"/>
      <c r="AH86" s="146"/>
      <c r="AI86" s="146"/>
      <c r="AJ86" s="146"/>
      <c r="AK86" s="146"/>
      <c r="AL86" s="146"/>
      <c r="AM86" s="146"/>
      <c r="AN86" s="146"/>
    </row>
    <row r="87" spans="1:40" ht="12.75" customHeight="1" x14ac:dyDescent="0.2">
      <c r="A87" s="25" t="s">
        <v>45</v>
      </c>
      <c r="B87" s="555" t="s">
        <v>63</v>
      </c>
      <c r="C87" s="556"/>
      <c r="D87" s="557"/>
      <c r="E87" s="341"/>
      <c r="F87" s="341"/>
      <c r="G87" s="341"/>
      <c r="H87" s="341"/>
      <c r="I87" s="341"/>
      <c r="J87" s="341"/>
      <c r="K87" s="341"/>
      <c r="L87" s="341"/>
      <c r="M87" s="341"/>
      <c r="N87" s="346"/>
      <c r="O87" s="354">
        <f>SUM(E87:N87)</f>
        <v>0</v>
      </c>
      <c r="P87" s="350"/>
      <c r="Q87" s="445">
        <f>O87-P87</f>
        <v>0</v>
      </c>
      <c r="R87" s="452"/>
      <c r="S87" s="452"/>
      <c r="T87" s="452"/>
      <c r="U87" s="452"/>
      <c r="V87" s="181"/>
      <c r="AD87" s="146"/>
      <c r="AG87" s="146"/>
      <c r="AH87" s="146"/>
      <c r="AI87" s="146"/>
      <c r="AJ87" s="146"/>
      <c r="AK87" s="146"/>
      <c r="AL87" s="146"/>
      <c r="AM87" s="146"/>
      <c r="AN87" s="146"/>
    </row>
    <row r="88" spans="1:40" ht="12.75" customHeight="1" x14ac:dyDescent="0.2">
      <c r="A88" s="25" t="s">
        <v>46</v>
      </c>
      <c r="B88" s="555" t="s">
        <v>408</v>
      </c>
      <c r="C88" s="556"/>
      <c r="D88" s="557"/>
      <c r="E88" s="344"/>
      <c r="F88" s="344"/>
      <c r="G88" s="344"/>
      <c r="H88" s="344"/>
      <c r="I88" s="344"/>
      <c r="J88" s="344"/>
      <c r="K88" s="344"/>
      <c r="L88" s="344"/>
      <c r="M88" s="344"/>
      <c r="N88" s="357"/>
      <c r="O88" s="361">
        <f>SUM(E88:N88)</f>
        <v>0</v>
      </c>
      <c r="P88" s="359"/>
      <c r="Q88" s="345"/>
      <c r="R88" s="458"/>
      <c r="S88" s="458"/>
      <c r="T88" s="458"/>
      <c r="U88" s="458"/>
      <c r="V88" s="183"/>
      <c r="AD88" s="146"/>
      <c r="AG88" s="146"/>
      <c r="AH88" s="146"/>
      <c r="AI88" s="146"/>
      <c r="AJ88" s="146"/>
      <c r="AK88" s="146"/>
      <c r="AL88" s="146"/>
      <c r="AM88" s="146"/>
      <c r="AN88" s="146"/>
    </row>
    <row r="89" spans="1:40" ht="12.75" customHeight="1" x14ac:dyDescent="0.2">
      <c r="A89" s="25" t="s">
        <v>47</v>
      </c>
      <c r="B89" s="555" t="s">
        <v>407</v>
      </c>
      <c r="C89" s="556"/>
      <c r="D89" s="557"/>
      <c r="E89" s="344"/>
      <c r="F89" s="344"/>
      <c r="G89" s="344"/>
      <c r="H89" s="344"/>
      <c r="I89" s="344"/>
      <c r="J89" s="344"/>
      <c r="K89" s="344"/>
      <c r="L89" s="344"/>
      <c r="M89" s="344"/>
      <c r="N89" s="357"/>
      <c r="O89" s="361">
        <f>SUM(E89:N89)</f>
        <v>0</v>
      </c>
      <c r="P89" s="359"/>
      <c r="Q89" s="345"/>
      <c r="R89" s="458"/>
      <c r="S89" s="458"/>
      <c r="T89" s="458"/>
      <c r="U89" s="458"/>
      <c r="V89" s="183"/>
      <c r="AD89" s="146"/>
      <c r="AG89" s="146"/>
      <c r="AH89" s="146"/>
      <c r="AI89" s="146"/>
      <c r="AJ89" s="146"/>
      <c r="AK89" s="146"/>
      <c r="AL89" s="146"/>
      <c r="AM89" s="146"/>
      <c r="AN89" s="146"/>
    </row>
    <row r="90" spans="1:40" ht="12.75" customHeight="1" x14ac:dyDescent="0.2">
      <c r="A90" s="31" t="s">
        <v>48</v>
      </c>
      <c r="B90" s="654" t="s">
        <v>73</v>
      </c>
      <c r="C90" s="556"/>
      <c r="D90" s="557"/>
      <c r="E90" s="341"/>
      <c r="F90" s="341"/>
      <c r="G90" s="341"/>
      <c r="H90" s="341"/>
      <c r="I90" s="341"/>
      <c r="J90" s="341"/>
      <c r="K90" s="341"/>
      <c r="L90" s="341"/>
      <c r="M90" s="341"/>
      <c r="N90" s="346"/>
      <c r="O90" s="354">
        <f>SUM(E90:N90)</f>
        <v>0</v>
      </c>
      <c r="P90" s="350"/>
      <c r="Q90" s="445">
        <f>O90-P90</f>
        <v>0</v>
      </c>
      <c r="R90" s="458"/>
      <c r="S90" s="458"/>
      <c r="T90" s="458"/>
      <c r="U90" s="458"/>
      <c r="V90" s="183"/>
    </row>
    <row r="91" spans="1:40" ht="12.75" customHeight="1" x14ac:dyDescent="0.2">
      <c r="A91" s="25" t="s">
        <v>49</v>
      </c>
      <c r="B91" s="555" t="s">
        <v>64</v>
      </c>
      <c r="C91" s="556"/>
      <c r="D91" s="557"/>
      <c r="E91" s="341"/>
      <c r="F91" s="341"/>
      <c r="G91" s="341"/>
      <c r="H91" s="341"/>
      <c r="I91" s="341"/>
      <c r="J91" s="341"/>
      <c r="K91" s="341"/>
      <c r="L91" s="341"/>
      <c r="M91" s="341"/>
      <c r="N91" s="346"/>
      <c r="O91" s="354">
        <f>SUM(E91:N91)</f>
        <v>0</v>
      </c>
      <c r="P91" s="350"/>
      <c r="Q91" s="445">
        <f>O91-P91</f>
        <v>0</v>
      </c>
      <c r="R91" s="458"/>
      <c r="S91" s="458"/>
      <c r="T91" s="458"/>
      <c r="U91" s="458"/>
      <c r="V91" s="183"/>
    </row>
    <row r="92" spans="1:40" ht="21.95" customHeight="1" x14ac:dyDescent="0.2">
      <c r="A92" s="184" t="s">
        <v>51</v>
      </c>
      <c r="B92" s="624" t="s">
        <v>414</v>
      </c>
      <c r="C92" s="625"/>
      <c r="D92" s="626"/>
      <c r="E92" s="342">
        <f>SUM(E87:E91)+E86</f>
        <v>0</v>
      </c>
      <c r="F92" s="342">
        <f t="shared" ref="F92:N92" si="11">SUM(F87:F91)+F86</f>
        <v>0</v>
      </c>
      <c r="G92" s="342">
        <f t="shared" si="11"/>
        <v>0</v>
      </c>
      <c r="H92" s="342">
        <f t="shared" si="11"/>
        <v>0</v>
      </c>
      <c r="I92" s="342">
        <f t="shared" si="11"/>
        <v>0</v>
      </c>
      <c r="J92" s="342">
        <f t="shared" si="11"/>
        <v>0</v>
      </c>
      <c r="K92" s="342">
        <f t="shared" si="11"/>
        <v>0</v>
      </c>
      <c r="L92" s="342">
        <f t="shared" si="11"/>
        <v>0</v>
      </c>
      <c r="M92" s="342">
        <f t="shared" si="11"/>
        <v>0</v>
      </c>
      <c r="N92" s="347">
        <f t="shared" si="11"/>
        <v>0</v>
      </c>
      <c r="O92" s="355">
        <f>SUM(O87:O91)+O86</f>
        <v>0</v>
      </c>
      <c r="P92" s="351">
        <f>SUM(P87:P91)+P86</f>
        <v>0</v>
      </c>
      <c r="Q92" s="342">
        <f>SUM(Q87:Q91)+Q86</f>
        <v>0</v>
      </c>
      <c r="R92" s="459"/>
      <c r="S92" s="459"/>
      <c r="T92" s="459"/>
      <c r="U92" s="459"/>
      <c r="V92" s="171"/>
    </row>
    <row r="93" spans="1:40" ht="12.75" customHeight="1" x14ac:dyDescent="0.2">
      <c r="A93" s="25" t="s">
        <v>52</v>
      </c>
      <c r="B93" s="555" t="s">
        <v>65</v>
      </c>
      <c r="C93" s="556"/>
      <c r="D93" s="557"/>
      <c r="E93" s="341"/>
      <c r="F93" s="341"/>
      <c r="G93" s="341"/>
      <c r="H93" s="341"/>
      <c r="I93" s="341"/>
      <c r="J93" s="341"/>
      <c r="K93" s="341"/>
      <c r="L93" s="341"/>
      <c r="M93" s="341"/>
      <c r="N93" s="346"/>
      <c r="O93" s="354">
        <f>SUM(E93:N93)</f>
        <v>0</v>
      </c>
      <c r="P93" s="350"/>
      <c r="Q93" s="445">
        <f>O93-P93</f>
        <v>0</v>
      </c>
      <c r="R93" s="458"/>
      <c r="S93" s="458"/>
      <c r="T93" s="458"/>
      <c r="U93" s="458"/>
      <c r="V93" s="183"/>
    </row>
    <row r="94" spans="1:40" ht="12.75" customHeight="1" x14ac:dyDescent="0.2">
      <c r="A94" s="25" t="s">
        <v>53</v>
      </c>
      <c r="B94" s="555" t="s">
        <v>66</v>
      </c>
      <c r="C94" s="556"/>
      <c r="D94" s="557"/>
      <c r="E94" s="341"/>
      <c r="F94" s="341"/>
      <c r="G94" s="341"/>
      <c r="H94" s="341"/>
      <c r="I94" s="341"/>
      <c r="J94" s="341"/>
      <c r="K94" s="341"/>
      <c r="L94" s="341"/>
      <c r="M94" s="341"/>
      <c r="N94" s="346"/>
      <c r="O94" s="354">
        <f>SUM(E94:N94)</f>
        <v>0</v>
      </c>
      <c r="P94" s="350"/>
      <c r="Q94" s="445">
        <f>O94-P94</f>
        <v>0</v>
      </c>
      <c r="R94" s="458"/>
      <c r="S94" s="458"/>
      <c r="T94" s="458"/>
      <c r="U94" s="458"/>
      <c r="V94" s="183"/>
    </row>
    <row r="95" spans="1:40" ht="12.75" customHeight="1" x14ac:dyDescent="0.2">
      <c r="A95" s="25" t="s">
        <v>54</v>
      </c>
      <c r="B95" s="555" t="s">
        <v>86</v>
      </c>
      <c r="C95" s="556"/>
      <c r="D95" s="557"/>
      <c r="E95" s="341"/>
      <c r="F95" s="341"/>
      <c r="G95" s="341"/>
      <c r="H95" s="341"/>
      <c r="I95" s="341"/>
      <c r="J95" s="341"/>
      <c r="K95" s="341"/>
      <c r="L95" s="341"/>
      <c r="M95" s="341"/>
      <c r="N95" s="346"/>
      <c r="O95" s="354">
        <f>SUM(E95:N95)</f>
        <v>0</v>
      </c>
      <c r="P95" s="350"/>
      <c r="Q95" s="445">
        <f>O95-P95</f>
        <v>0</v>
      </c>
      <c r="R95" s="458"/>
      <c r="S95" s="458"/>
      <c r="T95" s="458"/>
      <c r="U95" s="458"/>
      <c r="V95" s="183"/>
    </row>
    <row r="96" spans="1:40" ht="24" customHeight="1" x14ac:dyDescent="0.2">
      <c r="A96" s="180" t="s">
        <v>50</v>
      </c>
      <c r="B96" s="607" t="s">
        <v>415</v>
      </c>
      <c r="C96" s="608"/>
      <c r="D96" s="609"/>
      <c r="E96" s="342">
        <f>SUM(E92:E95)</f>
        <v>0</v>
      </c>
      <c r="F96" s="342">
        <f t="shared" ref="F96:O96" si="12">SUM(F92:F95)</f>
        <v>0</v>
      </c>
      <c r="G96" s="342">
        <f t="shared" si="12"/>
        <v>0</v>
      </c>
      <c r="H96" s="342">
        <f t="shared" si="12"/>
        <v>0</v>
      </c>
      <c r="I96" s="342">
        <f t="shared" si="12"/>
        <v>0</v>
      </c>
      <c r="J96" s="342">
        <f t="shared" si="12"/>
        <v>0</v>
      </c>
      <c r="K96" s="342">
        <f t="shared" si="12"/>
        <v>0</v>
      </c>
      <c r="L96" s="342">
        <f t="shared" si="12"/>
        <v>0</v>
      </c>
      <c r="M96" s="342">
        <f t="shared" si="12"/>
        <v>0</v>
      </c>
      <c r="N96" s="347">
        <f t="shared" si="12"/>
        <v>0</v>
      </c>
      <c r="O96" s="355">
        <f t="shared" si="12"/>
        <v>0</v>
      </c>
      <c r="P96" s="351">
        <f>SUM(P92:P95)</f>
        <v>0</v>
      </c>
      <c r="Q96" s="342">
        <f>SUM(Q92:Q95)</f>
        <v>0</v>
      </c>
      <c r="R96" s="459"/>
      <c r="S96" s="459"/>
      <c r="T96" s="459"/>
      <c r="U96" s="459"/>
      <c r="V96" s="171"/>
    </row>
    <row r="97" spans="1:22" ht="12.75" customHeight="1" x14ac:dyDescent="0.2">
      <c r="A97" s="25" t="s">
        <v>55</v>
      </c>
      <c r="B97" s="555" t="s">
        <v>184</v>
      </c>
      <c r="C97" s="559"/>
      <c r="D97" s="560"/>
      <c r="E97" s="341"/>
      <c r="F97" s="341"/>
      <c r="G97" s="341"/>
      <c r="H97" s="341"/>
      <c r="I97" s="341"/>
      <c r="J97" s="341"/>
      <c r="K97" s="341"/>
      <c r="L97" s="341"/>
      <c r="M97" s="341"/>
      <c r="N97" s="346"/>
      <c r="O97" s="354">
        <f>SUM(E97:N97)</f>
        <v>0</v>
      </c>
      <c r="P97" s="350"/>
      <c r="Q97" s="445">
        <f>O97-P97</f>
        <v>0</v>
      </c>
      <c r="R97" s="458"/>
      <c r="S97" s="458"/>
      <c r="T97" s="458"/>
      <c r="U97" s="458"/>
      <c r="V97" s="183"/>
    </row>
    <row r="98" spans="1:22" ht="12.75" customHeight="1" x14ac:dyDescent="0.2">
      <c r="A98" s="25" t="s">
        <v>56</v>
      </c>
      <c r="B98" s="555" t="s">
        <v>74</v>
      </c>
      <c r="C98" s="559"/>
      <c r="D98" s="560"/>
      <c r="E98" s="341"/>
      <c r="F98" s="341"/>
      <c r="G98" s="341"/>
      <c r="H98" s="341"/>
      <c r="I98" s="341"/>
      <c r="J98" s="341"/>
      <c r="K98" s="341"/>
      <c r="L98" s="341"/>
      <c r="M98" s="341"/>
      <c r="N98" s="346"/>
      <c r="O98" s="354">
        <f>SUM(E98:N98)</f>
        <v>0</v>
      </c>
      <c r="P98" s="350"/>
      <c r="Q98" s="445">
        <f>O98-P98</f>
        <v>0</v>
      </c>
      <c r="R98" s="458"/>
      <c r="S98" s="458"/>
      <c r="T98" s="458"/>
      <c r="U98" s="458"/>
      <c r="V98" s="183"/>
    </row>
    <row r="99" spans="1:22" ht="24" customHeight="1" x14ac:dyDescent="0.2">
      <c r="A99" s="180" t="s">
        <v>57</v>
      </c>
      <c r="B99" s="607" t="s">
        <v>416</v>
      </c>
      <c r="C99" s="608"/>
      <c r="D99" s="609"/>
      <c r="E99" s="342">
        <f>E52+E74+E96+E97+E98</f>
        <v>0</v>
      </c>
      <c r="F99" s="342">
        <f t="shared" ref="F99:Q99" si="13">F52+F74+F96+F97+F98</f>
        <v>0</v>
      </c>
      <c r="G99" s="342">
        <f t="shared" si="13"/>
        <v>0</v>
      </c>
      <c r="H99" s="342">
        <f t="shared" si="13"/>
        <v>0</v>
      </c>
      <c r="I99" s="342">
        <f t="shared" si="13"/>
        <v>0</v>
      </c>
      <c r="J99" s="342">
        <f t="shared" si="13"/>
        <v>0</v>
      </c>
      <c r="K99" s="342">
        <f t="shared" si="13"/>
        <v>0</v>
      </c>
      <c r="L99" s="342">
        <f t="shared" si="13"/>
        <v>0</v>
      </c>
      <c r="M99" s="342">
        <f t="shared" si="13"/>
        <v>0</v>
      </c>
      <c r="N99" s="347">
        <f t="shared" si="13"/>
        <v>0</v>
      </c>
      <c r="O99" s="355">
        <f t="shared" si="13"/>
        <v>0</v>
      </c>
      <c r="P99" s="351">
        <f t="shared" si="13"/>
        <v>0</v>
      </c>
      <c r="Q99" s="342">
        <f t="shared" si="13"/>
        <v>0</v>
      </c>
      <c r="R99" s="459"/>
      <c r="S99" s="459"/>
      <c r="T99" s="459"/>
      <c r="U99" s="459"/>
      <c r="V99" s="171"/>
    </row>
    <row r="100" spans="1:22" s="186" customFormat="1" ht="14.1" customHeight="1" x14ac:dyDescent="0.2">
      <c r="A100" s="243"/>
      <c r="B100" s="618" t="s">
        <v>84</v>
      </c>
      <c r="C100" s="619"/>
      <c r="D100" s="620"/>
      <c r="E100" s="345"/>
      <c r="F100" s="345"/>
      <c r="G100" s="345"/>
      <c r="H100" s="345"/>
      <c r="I100" s="345"/>
      <c r="J100" s="345"/>
      <c r="K100" s="345"/>
      <c r="L100" s="345"/>
      <c r="M100" s="345"/>
      <c r="N100" s="358"/>
      <c r="O100" s="356"/>
      <c r="P100" s="360"/>
      <c r="Q100" s="345"/>
      <c r="R100" s="458"/>
      <c r="S100" s="458"/>
      <c r="T100" s="458"/>
      <c r="U100" s="458"/>
      <c r="V100" s="167"/>
    </row>
    <row r="101" spans="1:22" ht="12.75" customHeight="1" x14ac:dyDescent="0.2">
      <c r="A101" s="25" t="s">
        <v>58</v>
      </c>
      <c r="B101" s="555" t="s">
        <v>233</v>
      </c>
      <c r="C101" s="559"/>
      <c r="D101" s="560"/>
      <c r="E101" s="341"/>
      <c r="F101" s="341"/>
      <c r="G101" s="341"/>
      <c r="H101" s="341"/>
      <c r="I101" s="341"/>
      <c r="J101" s="341"/>
      <c r="K101" s="341"/>
      <c r="L101" s="341"/>
      <c r="M101" s="341"/>
      <c r="N101" s="346"/>
      <c r="O101" s="354">
        <f>SUM(E101:N101)</f>
        <v>0</v>
      </c>
      <c r="P101" s="350"/>
      <c r="Q101" s="445">
        <f>O101-P101</f>
        <v>0</v>
      </c>
      <c r="R101" s="458"/>
      <c r="S101" s="458"/>
      <c r="T101" s="458"/>
      <c r="U101" s="458"/>
      <c r="V101" s="183"/>
    </row>
    <row r="102" spans="1:22" ht="12.75" customHeight="1" x14ac:dyDescent="0.2">
      <c r="A102" s="25" t="s">
        <v>59</v>
      </c>
      <c r="B102" s="558" t="s">
        <v>316</v>
      </c>
      <c r="C102" s="559"/>
      <c r="D102" s="560"/>
      <c r="E102" s="341"/>
      <c r="F102" s="341"/>
      <c r="G102" s="341"/>
      <c r="H102" s="341"/>
      <c r="I102" s="341"/>
      <c r="J102" s="341"/>
      <c r="K102" s="341"/>
      <c r="L102" s="341"/>
      <c r="M102" s="341"/>
      <c r="N102" s="346"/>
      <c r="O102" s="354">
        <f>SUM(E102:N102)</f>
        <v>0</v>
      </c>
      <c r="P102" s="350"/>
      <c r="Q102" s="445">
        <f>O102-P102</f>
        <v>0</v>
      </c>
      <c r="R102" s="458"/>
      <c r="S102" s="458"/>
      <c r="T102" s="458"/>
      <c r="U102" s="458"/>
      <c r="V102" s="183"/>
    </row>
    <row r="103" spans="1:22" ht="12.75" customHeight="1" x14ac:dyDescent="0.2">
      <c r="A103" s="25" t="s">
        <v>60</v>
      </c>
      <c r="B103" s="558" t="s">
        <v>343</v>
      </c>
      <c r="C103" s="559"/>
      <c r="D103" s="560"/>
      <c r="E103" s="341"/>
      <c r="F103" s="341"/>
      <c r="G103" s="341"/>
      <c r="H103" s="341"/>
      <c r="I103" s="341"/>
      <c r="J103" s="341"/>
      <c r="K103" s="341"/>
      <c r="L103" s="341"/>
      <c r="M103" s="341"/>
      <c r="N103" s="346"/>
      <c r="O103" s="354">
        <f>SUM(E103:N103)</f>
        <v>0</v>
      </c>
      <c r="P103" s="460">
        <f>'1.2 Res Detail'!J38</f>
        <v>0</v>
      </c>
      <c r="Q103" s="445">
        <f>O103-P103</f>
        <v>0</v>
      </c>
      <c r="R103" s="458"/>
      <c r="S103" s="458"/>
      <c r="T103" s="458"/>
      <c r="U103" s="458"/>
      <c r="V103" s="183"/>
    </row>
    <row r="104" spans="1:22" ht="12.75" customHeight="1" x14ac:dyDescent="0.2">
      <c r="A104" s="25" t="s">
        <v>61</v>
      </c>
      <c r="B104" s="558" t="s">
        <v>342</v>
      </c>
      <c r="C104" s="559"/>
      <c r="D104" s="560"/>
      <c r="E104" s="341"/>
      <c r="F104" s="341"/>
      <c r="G104" s="341"/>
      <c r="H104" s="341"/>
      <c r="I104" s="341"/>
      <c r="J104" s="341"/>
      <c r="K104" s="341"/>
      <c r="L104" s="341"/>
      <c r="M104" s="341"/>
      <c r="N104" s="346"/>
      <c r="O104" s="354">
        <f>SUM(E104:N104)</f>
        <v>0</v>
      </c>
      <c r="P104" s="460">
        <f>'1.2 Res Detail'!J43</f>
        <v>0</v>
      </c>
      <c r="Q104" s="445">
        <f>O104-P104</f>
        <v>0</v>
      </c>
      <c r="R104" s="458"/>
      <c r="S104" s="458"/>
      <c r="T104" s="458"/>
      <c r="U104" s="458"/>
      <c r="V104" s="183"/>
    </row>
    <row r="105" spans="1:22" ht="21.95" customHeight="1" x14ac:dyDescent="0.2">
      <c r="A105" s="187" t="s">
        <v>62</v>
      </c>
      <c r="B105" s="666" t="s">
        <v>437</v>
      </c>
      <c r="C105" s="619"/>
      <c r="D105" s="620"/>
      <c r="E105" s="342">
        <f>SUM(E101:E104)</f>
        <v>0</v>
      </c>
      <c r="F105" s="342">
        <f>SUM(F101:F104)</f>
        <v>0</v>
      </c>
      <c r="G105" s="342">
        <f t="shared" ref="G105:O105" si="14">SUM(G101:G104)</f>
        <v>0</v>
      </c>
      <c r="H105" s="342">
        <f t="shared" si="14"/>
        <v>0</v>
      </c>
      <c r="I105" s="342">
        <f t="shared" si="14"/>
        <v>0</v>
      </c>
      <c r="J105" s="342">
        <f t="shared" si="14"/>
        <v>0</v>
      </c>
      <c r="K105" s="342">
        <f t="shared" si="14"/>
        <v>0</v>
      </c>
      <c r="L105" s="342">
        <f t="shared" si="14"/>
        <v>0</v>
      </c>
      <c r="M105" s="342">
        <f t="shared" si="14"/>
        <v>0</v>
      </c>
      <c r="N105" s="347">
        <f t="shared" si="14"/>
        <v>0</v>
      </c>
      <c r="O105" s="355">
        <f t="shared" si="14"/>
        <v>0</v>
      </c>
      <c r="P105" s="351">
        <f>SUM(P101:P104)</f>
        <v>0</v>
      </c>
      <c r="Q105" s="342">
        <f>SUM(Q101:Q104)</f>
        <v>0</v>
      </c>
      <c r="R105" s="459"/>
      <c r="S105" s="459"/>
      <c r="T105" s="459"/>
      <c r="U105" s="459"/>
      <c r="V105" s="171"/>
    </row>
    <row r="106" spans="1:22" ht="14.1" customHeight="1" x14ac:dyDescent="0.2">
      <c r="A106" s="243"/>
      <c r="B106" s="618" t="s">
        <v>85</v>
      </c>
      <c r="C106" s="619"/>
      <c r="D106" s="620"/>
      <c r="E106" s="345"/>
      <c r="F106" s="345"/>
      <c r="G106" s="345"/>
      <c r="H106" s="345"/>
      <c r="I106" s="345"/>
      <c r="J106" s="345"/>
      <c r="K106" s="345"/>
      <c r="L106" s="345"/>
      <c r="M106" s="345"/>
      <c r="N106" s="358"/>
      <c r="O106" s="356"/>
      <c r="P106" s="360"/>
      <c r="Q106" s="345"/>
      <c r="R106" s="458"/>
      <c r="S106" s="458"/>
      <c r="T106" s="458"/>
      <c r="U106" s="458"/>
      <c r="V106" s="167"/>
    </row>
    <row r="107" spans="1:22" ht="12.75" customHeight="1" x14ac:dyDescent="0.2">
      <c r="A107" s="25" t="s">
        <v>76</v>
      </c>
      <c r="B107" s="558" t="s">
        <v>363</v>
      </c>
      <c r="C107" s="559"/>
      <c r="D107" s="560"/>
      <c r="E107" s="341"/>
      <c r="F107" s="341"/>
      <c r="G107" s="341"/>
      <c r="H107" s="341"/>
      <c r="I107" s="341"/>
      <c r="J107" s="341"/>
      <c r="K107" s="341"/>
      <c r="L107" s="341"/>
      <c r="M107" s="341"/>
      <c r="N107" s="346"/>
      <c r="O107" s="354">
        <f>SUM(E107:N107)</f>
        <v>0</v>
      </c>
      <c r="P107" s="351">
        <f>O107</f>
        <v>0</v>
      </c>
      <c r="Q107" s="445">
        <f>O107-P107</f>
        <v>0</v>
      </c>
      <c r="R107" s="458"/>
      <c r="S107" s="458"/>
      <c r="T107" s="458"/>
      <c r="U107" s="458"/>
      <c r="V107" s="183"/>
    </row>
    <row r="108" spans="1:22" ht="12.75" customHeight="1" x14ac:dyDescent="0.2">
      <c r="A108" s="25" t="s">
        <v>77</v>
      </c>
      <c r="B108" s="558" t="s">
        <v>364</v>
      </c>
      <c r="C108" s="559"/>
      <c r="D108" s="560"/>
      <c r="E108" s="341"/>
      <c r="F108" s="442"/>
      <c r="G108" s="341"/>
      <c r="H108" s="341"/>
      <c r="I108" s="341"/>
      <c r="J108" s="341"/>
      <c r="K108" s="341"/>
      <c r="L108" s="341"/>
      <c r="M108" s="341"/>
      <c r="N108" s="346"/>
      <c r="O108" s="354">
        <f>SUM(E108:N108)</f>
        <v>0</v>
      </c>
      <c r="P108" s="351">
        <f>O108</f>
        <v>0</v>
      </c>
      <c r="Q108" s="445">
        <f>O108-P108</f>
        <v>0</v>
      </c>
      <c r="R108" s="458"/>
      <c r="S108" s="458"/>
      <c r="T108" s="458"/>
      <c r="U108" s="458"/>
      <c r="V108" s="183"/>
    </row>
    <row r="109" spans="1:22" ht="12.75" customHeight="1" x14ac:dyDescent="0.2">
      <c r="A109" s="520" t="s">
        <v>78</v>
      </c>
      <c r="B109" s="598" t="s">
        <v>75</v>
      </c>
      <c r="C109" s="599"/>
      <c r="D109" s="600"/>
      <c r="E109" s="345"/>
      <c r="F109" s="345"/>
      <c r="G109" s="345"/>
      <c r="H109" s="345"/>
      <c r="I109" s="345"/>
      <c r="J109" s="345"/>
      <c r="K109" s="345"/>
      <c r="L109" s="345"/>
      <c r="M109" s="345"/>
      <c r="N109" s="358"/>
      <c r="O109" s="356"/>
      <c r="P109" s="360"/>
      <c r="Q109" s="345"/>
      <c r="R109" s="458"/>
      <c r="S109" s="458"/>
      <c r="T109" s="458"/>
      <c r="U109" s="458"/>
      <c r="V109" s="183"/>
    </row>
    <row r="110" spans="1:22" ht="12.75" customHeight="1" x14ac:dyDescent="0.2">
      <c r="A110" s="188" t="s">
        <v>79</v>
      </c>
      <c r="B110" s="663" t="s">
        <v>367</v>
      </c>
      <c r="C110" s="664"/>
      <c r="D110" s="665"/>
      <c r="E110" s="341"/>
      <c r="F110" s="341"/>
      <c r="G110" s="341"/>
      <c r="H110" s="341"/>
      <c r="I110" s="341"/>
      <c r="J110" s="341"/>
      <c r="K110" s="341"/>
      <c r="L110" s="341"/>
      <c r="M110" s="341"/>
      <c r="N110" s="346"/>
      <c r="O110" s="354">
        <f>SUM(E110:N110)</f>
        <v>0</v>
      </c>
      <c r="P110" s="350"/>
      <c r="Q110" s="445">
        <f>O110-P110</f>
        <v>0</v>
      </c>
      <c r="R110" s="458"/>
      <c r="S110" s="458"/>
      <c r="T110" s="458"/>
      <c r="U110" s="458"/>
      <c r="V110" s="183"/>
    </row>
    <row r="111" spans="1:22" ht="21.95" customHeight="1" x14ac:dyDescent="0.2">
      <c r="A111" s="187" t="s">
        <v>80</v>
      </c>
      <c r="B111" s="621" t="s">
        <v>417</v>
      </c>
      <c r="C111" s="622"/>
      <c r="D111" s="623"/>
      <c r="E111" s="342">
        <f>SUM(E107:E110)</f>
        <v>0</v>
      </c>
      <c r="F111" s="342">
        <f t="shared" ref="F111:N111" si="15">SUM(F107:F110)</f>
        <v>0</v>
      </c>
      <c r="G111" s="342">
        <f t="shared" si="15"/>
        <v>0</v>
      </c>
      <c r="H111" s="342">
        <f t="shared" si="15"/>
        <v>0</v>
      </c>
      <c r="I111" s="342">
        <f t="shared" si="15"/>
        <v>0</v>
      </c>
      <c r="J111" s="342">
        <f t="shared" si="15"/>
        <v>0</v>
      </c>
      <c r="K111" s="342">
        <f t="shared" si="15"/>
        <v>0</v>
      </c>
      <c r="L111" s="342">
        <f t="shared" si="15"/>
        <v>0</v>
      </c>
      <c r="M111" s="342">
        <f t="shared" si="15"/>
        <v>0</v>
      </c>
      <c r="N111" s="342">
        <f t="shared" si="15"/>
        <v>0</v>
      </c>
      <c r="O111" s="355">
        <f>SUM(O107:O110)</f>
        <v>0</v>
      </c>
      <c r="P111" s="351">
        <f>SUM(P107:P110)</f>
        <v>0</v>
      </c>
      <c r="Q111" s="342">
        <f>SUM(Q107:Q110)</f>
        <v>0</v>
      </c>
      <c r="R111" s="459"/>
      <c r="S111" s="459"/>
      <c r="T111" s="459"/>
      <c r="U111" s="459"/>
      <c r="V111" s="171"/>
    </row>
    <row r="112" spans="1:22" ht="24" customHeight="1" x14ac:dyDescent="0.2">
      <c r="A112" s="118" t="s">
        <v>81</v>
      </c>
      <c r="B112" s="607" t="s">
        <v>418</v>
      </c>
      <c r="C112" s="608"/>
      <c r="D112" s="609"/>
      <c r="E112" s="342">
        <f>E99+E105+E111</f>
        <v>0</v>
      </c>
      <c r="F112" s="342">
        <f t="shared" ref="F112:Q112" si="16">F99+F105+F111</f>
        <v>0</v>
      </c>
      <c r="G112" s="342">
        <f t="shared" si="16"/>
        <v>0</v>
      </c>
      <c r="H112" s="342">
        <f t="shared" si="16"/>
        <v>0</v>
      </c>
      <c r="I112" s="342">
        <f t="shared" si="16"/>
        <v>0</v>
      </c>
      <c r="J112" s="342">
        <f t="shared" si="16"/>
        <v>0</v>
      </c>
      <c r="K112" s="342">
        <f t="shared" si="16"/>
        <v>0</v>
      </c>
      <c r="L112" s="342">
        <f t="shared" si="16"/>
        <v>0</v>
      </c>
      <c r="M112" s="342">
        <f t="shared" si="16"/>
        <v>0</v>
      </c>
      <c r="N112" s="347">
        <f t="shared" si="16"/>
        <v>0</v>
      </c>
      <c r="O112" s="355">
        <f t="shared" si="16"/>
        <v>0</v>
      </c>
      <c r="P112" s="351">
        <f t="shared" si="16"/>
        <v>0</v>
      </c>
      <c r="Q112" s="342">
        <f t="shared" si="16"/>
        <v>0</v>
      </c>
      <c r="R112" s="459"/>
      <c r="S112" s="459"/>
      <c r="T112" s="459"/>
      <c r="U112" s="459"/>
      <c r="V112" s="171"/>
    </row>
    <row r="113" spans="1:22" ht="12.75" customHeight="1" x14ac:dyDescent="0.2">
      <c r="A113" s="530"/>
      <c r="B113" s="531"/>
      <c r="C113" s="532"/>
      <c r="D113" s="533"/>
      <c r="E113" s="534" t="str">
        <f>IF(O112&lt;&gt;G43,"Total Project Cost does not equal Permanent Financing Source Total ","")</f>
        <v/>
      </c>
      <c r="F113" s="535"/>
      <c r="G113" s="535"/>
      <c r="H113" s="535"/>
      <c r="I113" s="535"/>
      <c r="J113" s="535"/>
      <c r="K113" s="535"/>
      <c r="L113" s="535"/>
      <c r="M113" s="535"/>
      <c r="N113" s="535"/>
      <c r="O113" s="536"/>
      <c r="P113" s="537"/>
      <c r="Q113" s="538"/>
      <c r="R113" s="458"/>
      <c r="S113" s="458"/>
      <c r="T113" s="458"/>
      <c r="U113" s="458"/>
      <c r="V113" s="183"/>
    </row>
    <row r="114" spans="1:22" ht="12.75" customHeight="1" x14ac:dyDescent="0.2">
      <c r="A114" s="539"/>
      <c r="B114" s="660" t="s">
        <v>509</v>
      </c>
      <c r="C114" s="661"/>
      <c r="D114" s="662"/>
      <c r="E114" s="657"/>
      <c r="F114" s="658"/>
      <c r="G114" s="659"/>
      <c r="H114" s="540"/>
      <c r="I114" s="541"/>
      <c r="J114" s="541"/>
      <c r="K114" s="541"/>
      <c r="L114" s="541"/>
      <c r="M114" s="541"/>
      <c r="N114" s="541"/>
      <c r="O114" s="542">
        <f>SUM(E114:G114)</f>
        <v>0</v>
      </c>
      <c r="P114" s="543"/>
      <c r="Q114" s="452"/>
      <c r="R114" s="458"/>
      <c r="S114" s="458"/>
      <c r="T114" s="458"/>
      <c r="U114" s="458"/>
      <c r="V114" s="183"/>
    </row>
    <row r="115" spans="1:22" ht="12.75" customHeight="1" x14ac:dyDescent="0.2">
      <c r="A115" s="202"/>
      <c r="B115" s="544" t="s">
        <v>510</v>
      </c>
      <c r="C115" s="545"/>
      <c r="D115" s="546"/>
      <c r="E115" s="546"/>
      <c r="F115" s="547"/>
      <c r="G115" s="547"/>
      <c r="H115" s="547"/>
      <c r="I115" s="547"/>
      <c r="J115" s="547"/>
      <c r="K115" s="547"/>
      <c r="L115" s="547"/>
      <c r="M115" s="547"/>
      <c r="N115" s="547"/>
      <c r="O115" s="548"/>
    </row>
    <row r="116" spans="1:22" ht="12.75" customHeight="1" x14ac:dyDescent="0.2">
      <c r="A116" s="189"/>
    </row>
    <row r="117" spans="1:22" ht="12.75" customHeight="1" x14ac:dyDescent="0.2">
      <c r="I117" s="146"/>
      <c r="J117" s="216" t="s">
        <v>251</v>
      </c>
      <c r="K117" s="217"/>
      <c r="L117" s="217"/>
      <c r="M117" s="218"/>
      <c r="N117" s="221"/>
    </row>
    <row r="118" spans="1:22" ht="12.75" customHeight="1" x14ac:dyDescent="0.2">
      <c r="I118" s="146"/>
      <c r="J118" s="203" t="s">
        <v>252</v>
      </c>
      <c r="K118" s="204"/>
      <c r="L118" s="204"/>
      <c r="M118" s="204"/>
      <c r="N118" s="219"/>
    </row>
    <row r="119" spans="1:22" ht="12.75" customHeight="1" x14ac:dyDescent="0.2">
      <c r="J119" s="205" t="s">
        <v>253</v>
      </c>
      <c r="K119" s="206"/>
      <c r="L119" s="206"/>
      <c r="M119" s="206"/>
      <c r="N119" s="219"/>
    </row>
    <row r="120" spans="1:22" ht="12.75" customHeight="1" x14ac:dyDescent="0.2">
      <c r="J120" s="205"/>
      <c r="K120" s="206"/>
      <c r="L120" s="206" t="s">
        <v>254</v>
      </c>
      <c r="M120" s="212">
        <v>0.5</v>
      </c>
      <c r="N120" s="219"/>
    </row>
    <row r="121" spans="1:22" ht="12.75" customHeight="1" x14ac:dyDescent="0.2">
      <c r="J121" s="205"/>
      <c r="K121" s="206"/>
      <c r="L121" s="206" t="s">
        <v>255</v>
      </c>
      <c r="M121" s="212">
        <v>0.5</v>
      </c>
      <c r="N121" s="219"/>
    </row>
    <row r="122" spans="1:22" ht="12.75" customHeight="1" x14ac:dyDescent="0.2">
      <c r="J122" s="205"/>
      <c r="K122" s="206"/>
      <c r="L122" s="206" t="s">
        <v>256</v>
      </c>
      <c r="M122" s="212">
        <v>0.25</v>
      </c>
      <c r="N122" s="219"/>
    </row>
    <row r="123" spans="1:22" ht="12.75" customHeight="1" x14ac:dyDescent="0.2">
      <c r="J123" s="207"/>
      <c r="K123" s="208"/>
      <c r="L123" s="208" t="s">
        <v>257</v>
      </c>
      <c r="M123" s="213">
        <v>0.25</v>
      </c>
      <c r="N123" s="220"/>
    </row>
    <row r="124" spans="1:22" ht="12.75" customHeight="1" x14ac:dyDescent="0.2">
      <c r="J124" s="116" t="s">
        <v>287</v>
      </c>
      <c r="K124" s="114"/>
      <c r="L124" s="114"/>
      <c r="M124" s="26"/>
      <c r="N124" s="220"/>
    </row>
    <row r="125" spans="1:22" ht="12.75" customHeight="1" x14ac:dyDescent="0.2">
      <c r="J125" s="214"/>
      <c r="K125" s="214"/>
      <c r="L125" s="214"/>
      <c r="M125" s="215"/>
    </row>
    <row r="126" spans="1:22" ht="12.75" customHeight="1" x14ac:dyDescent="0.2">
      <c r="J126" s="210"/>
      <c r="K126" s="210"/>
      <c r="L126" s="210"/>
      <c r="M126" s="211"/>
      <c r="N126" s="315"/>
    </row>
    <row r="127" spans="1:22" ht="12.75" customHeight="1" x14ac:dyDescent="0.2">
      <c r="A127" s="206"/>
      <c r="B127" s="212"/>
      <c r="C127" s="315"/>
      <c r="D127" s="45"/>
      <c r="E127" s="45"/>
      <c r="F127" s="45"/>
      <c r="G127" s="45"/>
      <c r="H127" s="45"/>
      <c r="I127" s="178"/>
      <c r="J127" s="178"/>
      <c r="K127" s="136"/>
      <c r="L127" s="206"/>
      <c r="M127" s="206"/>
      <c r="N127" s="315"/>
    </row>
    <row r="128" spans="1:22" ht="12.75" customHeight="1" x14ac:dyDescent="0.2">
      <c r="A128" s="210"/>
      <c r="B128" s="211"/>
      <c r="C128" s="315"/>
      <c r="D128" s="45"/>
      <c r="E128" s="45"/>
      <c r="F128" s="45"/>
      <c r="G128" s="45"/>
      <c r="H128" s="45"/>
      <c r="I128" s="178"/>
      <c r="J128" s="178"/>
      <c r="K128" s="136"/>
      <c r="L128" s="206"/>
      <c r="M128" s="206"/>
      <c r="N128" s="315"/>
    </row>
    <row r="129" spans="1:14" ht="12.75" customHeight="1" x14ac:dyDescent="0.2">
      <c r="A129" s="44"/>
      <c r="B129" s="44"/>
      <c r="C129" s="44"/>
      <c r="D129" s="45"/>
      <c r="E129" s="45"/>
      <c r="F129" s="45"/>
      <c r="G129" s="45"/>
      <c r="H129" s="45"/>
      <c r="I129" s="178"/>
      <c r="J129" s="178"/>
      <c r="K129" s="136"/>
      <c r="L129" s="206"/>
      <c r="M129" s="212"/>
      <c r="N129" s="315"/>
    </row>
    <row r="130" spans="1:14" ht="12.75" customHeight="1" x14ac:dyDescent="0.2">
      <c r="A130" s="44"/>
      <c r="B130" s="44"/>
      <c r="C130" s="44"/>
      <c r="D130" s="45"/>
      <c r="E130" s="45"/>
      <c r="F130" s="45"/>
      <c r="G130" s="45"/>
      <c r="H130" s="45"/>
      <c r="I130" s="178"/>
      <c r="J130" s="178"/>
      <c r="K130" s="136"/>
      <c r="L130" s="206"/>
      <c r="M130" s="212"/>
      <c r="N130" s="315"/>
    </row>
    <row r="131" spans="1:14" ht="12.75" customHeight="1" x14ac:dyDescent="0.2">
      <c r="A131" s="44"/>
      <c r="B131" s="44"/>
      <c r="C131" s="44"/>
      <c r="D131" s="45"/>
      <c r="E131" s="45"/>
      <c r="F131" s="45"/>
      <c r="G131" s="45"/>
      <c r="H131" s="45"/>
      <c r="I131" s="178"/>
      <c r="J131" s="178"/>
      <c r="K131" s="136"/>
      <c r="L131" s="206"/>
      <c r="M131" s="212"/>
      <c r="N131" s="315"/>
    </row>
    <row r="132" spans="1:14" ht="12.75" customHeight="1" x14ac:dyDescent="0.2">
      <c r="A132" s="44"/>
      <c r="B132" s="44"/>
      <c r="C132" s="44"/>
      <c r="D132" s="45"/>
      <c r="E132" s="45"/>
      <c r="F132" s="45"/>
      <c r="G132" s="45"/>
      <c r="H132" s="45"/>
      <c r="I132" s="178"/>
      <c r="J132" s="178"/>
      <c r="K132" s="136"/>
      <c r="L132" s="206"/>
      <c r="M132" s="212"/>
      <c r="N132" s="315"/>
    </row>
    <row r="133" spans="1:14" ht="12.75" customHeight="1" x14ac:dyDescent="0.2">
      <c r="A133" s="44"/>
      <c r="B133" s="44"/>
      <c r="C133" s="44"/>
      <c r="D133" s="45"/>
      <c r="E133" s="45"/>
      <c r="F133" s="45"/>
      <c r="G133" s="45"/>
      <c r="H133" s="45"/>
      <c r="I133" s="178"/>
      <c r="J133" s="178"/>
      <c r="K133" s="136"/>
      <c r="L133" s="210"/>
      <c r="M133" s="211"/>
      <c r="N133" s="315"/>
    </row>
    <row r="134" spans="1:14" ht="12.75" customHeight="1" x14ac:dyDescent="0.2">
      <c r="A134" s="44"/>
      <c r="B134" s="44"/>
      <c r="C134" s="44"/>
      <c r="D134" s="45"/>
      <c r="E134" s="45"/>
      <c r="F134" s="45"/>
      <c r="G134" s="45"/>
      <c r="H134" s="45"/>
      <c r="I134" s="178"/>
      <c r="J134" s="178"/>
      <c r="K134" s="136"/>
    </row>
    <row r="135" spans="1:14" ht="12.75" customHeight="1" x14ac:dyDescent="0.2">
      <c r="A135" s="44"/>
      <c r="B135" s="44"/>
      <c r="C135" s="44"/>
      <c r="D135" s="45"/>
      <c r="E135" s="45"/>
      <c r="F135" s="45"/>
      <c r="G135" s="45"/>
      <c r="H135" s="45"/>
      <c r="I135" s="178"/>
      <c r="J135" s="178"/>
      <c r="K135" s="136"/>
    </row>
    <row r="136" spans="1:14" ht="12.75" customHeight="1" x14ac:dyDescent="0.2">
      <c r="A136" s="44"/>
      <c r="B136" s="44"/>
      <c r="C136" s="44"/>
      <c r="D136" s="45"/>
      <c r="E136" s="45"/>
      <c r="F136" s="45"/>
      <c r="G136" s="45"/>
      <c r="H136" s="45"/>
      <c r="I136" s="178"/>
      <c r="J136" s="178"/>
      <c r="K136" s="136"/>
    </row>
    <row r="137" spans="1:14" ht="12.75" customHeight="1" x14ac:dyDescent="0.2">
      <c r="A137" s="44"/>
      <c r="B137" s="44"/>
      <c r="C137" s="44"/>
      <c r="D137" s="45"/>
      <c r="E137" s="45"/>
      <c r="F137" s="45"/>
      <c r="G137" s="45"/>
      <c r="H137" s="45"/>
      <c r="I137" s="178"/>
      <c r="J137" s="178"/>
      <c r="K137" s="136"/>
    </row>
    <row r="138" spans="1:14" ht="12.75" customHeight="1" x14ac:dyDescent="0.2">
      <c r="A138" s="44"/>
      <c r="B138" s="44"/>
      <c r="C138" s="44"/>
      <c r="D138" s="45"/>
      <c r="E138" s="45"/>
      <c r="F138" s="45"/>
      <c r="G138" s="45"/>
      <c r="H138" s="45"/>
      <c r="I138" s="178"/>
      <c r="J138" s="178"/>
      <c r="K138" s="136"/>
    </row>
    <row r="139" spans="1:14" ht="12.75" customHeight="1" x14ac:dyDescent="0.2">
      <c r="A139" s="44"/>
      <c r="B139" s="44"/>
      <c r="C139" s="44"/>
      <c r="D139" s="45"/>
      <c r="E139" s="45"/>
      <c r="F139" s="45"/>
      <c r="G139" s="45"/>
      <c r="H139" s="45"/>
      <c r="I139" s="178"/>
      <c r="J139" s="178"/>
      <c r="K139" s="136"/>
    </row>
    <row r="140" spans="1:14" ht="12.75" customHeight="1" x14ac:dyDescent="0.2">
      <c r="A140" s="44"/>
      <c r="B140" s="44"/>
      <c r="C140" s="44"/>
      <c r="D140" s="45"/>
      <c r="E140" s="45"/>
      <c r="F140" s="45"/>
      <c r="G140" s="45"/>
      <c r="H140" s="45"/>
      <c r="I140" s="178"/>
      <c r="J140" s="178"/>
      <c r="K140" s="136"/>
    </row>
    <row r="141" spans="1:14" ht="12.75" customHeight="1" x14ac:dyDescent="0.2">
      <c r="A141" s="44"/>
      <c r="B141" s="44"/>
      <c r="C141" s="44"/>
      <c r="D141" s="45"/>
      <c r="E141" s="45"/>
      <c r="F141" s="45"/>
      <c r="G141" s="45"/>
      <c r="H141" s="45"/>
      <c r="I141" s="178"/>
      <c r="J141" s="178"/>
      <c r="K141" s="136"/>
    </row>
    <row r="142" spans="1:14" ht="12.75" customHeight="1" x14ac:dyDescent="0.2">
      <c r="A142" s="44"/>
      <c r="B142" s="44"/>
      <c r="C142" s="44"/>
      <c r="D142" s="45"/>
      <c r="E142" s="45"/>
      <c r="F142" s="45"/>
      <c r="G142" s="45"/>
      <c r="H142" s="45"/>
      <c r="I142" s="178"/>
      <c r="J142" s="178"/>
      <c r="K142" s="136"/>
    </row>
    <row r="143" spans="1:14" ht="12.75" customHeight="1" x14ac:dyDescent="0.2">
      <c r="A143" s="44"/>
      <c r="B143" s="44"/>
      <c r="C143" s="44"/>
      <c r="D143" s="45"/>
      <c r="E143" s="45"/>
      <c r="F143" s="45"/>
      <c r="G143" s="45"/>
      <c r="H143" s="45"/>
      <c r="I143" s="178"/>
      <c r="J143" s="178"/>
      <c r="K143" s="136"/>
    </row>
    <row r="144" spans="1:14" ht="12.75" customHeight="1" x14ac:dyDescent="0.2">
      <c r="A144" s="44"/>
      <c r="B144" s="44"/>
      <c r="C144" s="44"/>
      <c r="D144" s="45"/>
      <c r="E144" s="45"/>
      <c r="F144" s="45"/>
      <c r="G144" s="45"/>
      <c r="H144" s="45"/>
      <c r="I144" s="178"/>
      <c r="J144" s="178"/>
      <c r="K144" s="136"/>
    </row>
    <row r="145" spans="1:11" ht="12.75" customHeight="1" x14ac:dyDescent="0.2">
      <c r="A145" s="44"/>
      <c r="B145" s="44"/>
      <c r="C145" s="44"/>
      <c r="D145" s="45"/>
      <c r="E145" s="45"/>
      <c r="F145" s="45"/>
      <c r="G145" s="45"/>
      <c r="H145" s="45"/>
      <c r="I145" s="178"/>
      <c r="J145" s="178"/>
      <c r="K145" s="136"/>
    </row>
    <row r="146" spans="1:11" ht="12.75" customHeight="1" x14ac:dyDescent="0.2">
      <c r="A146" s="44"/>
      <c r="B146" s="44"/>
      <c r="C146" s="44"/>
      <c r="D146" s="45"/>
      <c r="E146" s="45"/>
      <c r="F146" s="45"/>
      <c r="G146" s="45"/>
      <c r="H146" s="45"/>
      <c r="I146" s="178"/>
      <c r="J146" s="178"/>
      <c r="K146" s="136"/>
    </row>
    <row r="147" spans="1:11" ht="12.75" customHeight="1" x14ac:dyDescent="0.2">
      <c r="A147" s="44"/>
      <c r="B147" s="44"/>
      <c r="C147" s="44"/>
      <c r="D147" s="45"/>
      <c r="E147" s="45"/>
      <c r="F147" s="45"/>
      <c r="G147" s="45"/>
      <c r="H147" s="45"/>
      <c r="I147" s="178"/>
      <c r="J147" s="178"/>
      <c r="K147" s="136"/>
    </row>
    <row r="148" spans="1:11" ht="12.75" customHeight="1" x14ac:dyDescent="0.2">
      <c r="A148" s="44"/>
      <c r="B148" s="44"/>
      <c r="C148" s="44"/>
      <c r="D148" s="45"/>
      <c r="E148" s="45"/>
      <c r="F148" s="45"/>
      <c r="G148" s="45"/>
      <c r="H148" s="45"/>
      <c r="I148" s="178"/>
      <c r="J148" s="178"/>
      <c r="K148" s="136"/>
    </row>
    <row r="149" spans="1:11" ht="12.75" customHeight="1" x14ac:dyDescent="0.2">
      <c r="A149" s="44"/>
      <c r="B149" s="44"/>
      <c r="C149" s="44"/>
      <c r="D149" s="45"/>
      <c r="E149" s="45"/>
      <c r="F149" s="45"/>
      <c r="G149" s="45"/>
      <c r="H149" s="45"/>
      <c r="I149" s="178"/>
      <c r="J149" s="178"/>
      <c r="K149" s="136"/>
    </row>
    <row r="150" spans="1:11" ht="12.75" customHeight="1" x14ac:dyDescent="0.2">
      <c r="A150" s="44"/>
      <c r="B150" s="44"/>
      <c r="C150" s="44"/>
      <c r="D150" s="45"/>
      <c r="E150" s="45"/>
      <c r="F150" s="45"/>
      <c r="G150" s="45"/>
      <c r="H150" s="45"/>
      <c r="I150" s="178"/>
      <c r="J150" s="178"/>
      <c r="K150" s="136"/>
    </row>
    <row r="151" spans="1:11" ht="12.75" customHeight="1" x14ac:dyDescent="0.2">
      <c r="A151" s="44"/>
      <c r="B151" s="44"/>
      <c r="C151" s="44"/>
      <c r="D151" s="45"/>
      <c r="E151" s="45"/>
      <c r="F151" s="45"/>
      <c r="G151" s="45"/>
      <c r="H151" s="45"/>
      <c r="I151" s="178"/>
      <c r="J151" s="178"/>
      <c r="K151" s="136"/>
    </row>
    <row r="152" spans="1:11" ht="12.75" customHeight="1" x14ac:dyDescent="0.2">
      <c r="A152" s="44"/>
      <c r="B152" s="44"/>
      <c r="C152" s="44"/>
      <c r="D152" s="45"/>
      <c r="E152" s="45"/>
      <c r="F152" s="45"/>
      <c r="G152" s="45"/>
      <c r="H152" s="45"/>
      <c r="I152" s="178"/>
      <c r="J152" s="178"/>
      <c r="K152" s="136"/>
    </row>
    <row r="153" spans="1:11" ht="12.75" customHeight="1" x14ac:dyDescent="0.2">
      <c r="A153" s="44"/>
      <c r="B153" s="44"/>
      <c r="C153" s="44"/>
      <c r="D153" s="45"/>
      <c r="E153" s="45"/>
      <c r="F153" s="45"/>
      <c r="G153" s="45"/>
      <c r="H153" s="45"/>
      <c r="I153" s="178"/>
      <c r="J153" s="178"/>
      <c r="K153" s="136"/>
    </row>
    <row r="154" spans="1:11" ht="12.75" customHeight="1" x14ac:dyDescent="0.2">
      <c r="A154" s="44"/>
      <c r="B154" s="44"/>
      <c r="C154" s="44"/>
      <c r="D154" s="45"/>
      <c r="E154" s="45"/>
      <c r="F154" s="45"/>
      <c r="G154" s="45"/>
      <c r="H154" s="45"/>
      <c r="I154" s="178"/>
      <c r="J154" s="178"/>
      <c r="K154" s="136"/>
    </row>
    <row r="155" spans="1:11" ht="15.75" customHeight="1" x14ac:dyDescent="0.2">
      <c r="A155" s="44"/>
      <c r="B155" s="44"/>
      <c r="C155" s="44"/>
      <c r="D155" s="45"/>
      <c r="E155" s="45"/>
      <c r="F155" s="45"/>
      <c r="G155" s="45"/>
      <c r="H155" s="45"/>
      <c r="I155" s="178"/>
      <c r="J155" s="178"/>
      <c r="K155" s="136"/>
    </row>
    <row r="156" spans="1:11" ht="15.75" customHeight="1" x14ac:dyDescent="0.2">
      <c r="A156" s="44"/>
      <c r="B156" s="44"/>
      <c r="C156" s="44"/>
      <c r="D156" s="45"/>
      <c r="E156" s="45"/>
      <c r="F156" s="45"/>
      <c r="G156" s="45"/>
      <c r="H156" s="45"/>
      <c r="I156" s="178"/>
      <c r="J156" s="178"/>
      <c r="K156" s="136"/>
    </row>
    <row r="157" spans="1:11" ht="15.75" customHeight="1" x14ac:dyDescent="0.2">
      <c r="A157" s="44"/>
      <c r="B157" s="44"/>
      <c r="C157" s="44"/>
      <c r="D157" s="45"/>
      <c r="E157" s="45"/>
      <c r="F157" s="45"/>
      <c r="G157" s="45"/>
      <c r="H157" s="45"/>
      <c r="I157" s="178"/>
      <c r="J157" s="178"/>
      <c r="K157" s="136"/>
    </row>
    <row r="158" spans="1:11" ht="15.75" customHeight="1" x14ac:dyDescent="0.2">
      <c r="A158" s="44"/>
      <c r="B158" s="44"/>
      <c r="C158" s="44"/>
      <c r="D158" s="45"/>
      <c r="E158" s="45"/>
      <c r="F158" s="45"/>
      <c r="G158" s="45"/>
      <c r="H158" s="45"/>
      <c r="I158" s="178"/>
      <c r="J158" s="178"/>
      <c r="K158" s="136"/>
    </row>
    <row r="159" spans="1:11" ht="15.75" customHeight="1" x14ac:dyDescent="0.2">
      <c r="A159" s="44"/>
      <c r="B159" s="44"/>
      <c r="C159" s="44"/>
      <c r="D159" s="45"/>
      <c r="E159" s="45"/>
      <c r="F159" s="45"/>
      <c r="G159" s="45"/>
      <c r="H159" s="45"/>
      <c r="I159" s="178"/>
      <c r="J159" s="178"/>
      <c r="K159" s="136"/>
    </row>
    <row r="160" spans="1:11" ht="21.95" customHeight="1" x14ac:dyDescent="0.2">
      <c r="A160" s="44"/>
      <c r="B160" s="44"/>
      <c r="C160" s="44"/>
      <c r="D160" s="45"/>
      <c r="E160" s="45"/>
      <c r="F160" s="45"/>
      <c r="G160" s="45"/>
      <c r="H160" s="45"/>
      <c r="I160" s="178"/>
      <c r="J160" s="178"/>
      <c r="K160" s="136"/>
    </row>
    <row r="161" spans="1:11" ht="15.75" customHeight="1" x14ac:dyDescent="0.2">
      <c r="A161" s="44"/>
      <c r="B161" s="44"/>
      <c r="C161" s="44"/>
      <c r="D161" s="45"/>
      <c r="E161" s="45"/>
      <c r="F161" s="45"/>
      <c r="G161" s="45"/>
      <c r="H161" s="45"/>
      <c r="I161" s="178"/>
      <c r="J161" s="178"/>
      <c r="K161" s="136"/>
    </row>
    <row r="162" spans="1:11" ht="15.75" customHeight="1" x14ac:dyDescent="0.2">
      <c r="A162" s="44"/>
      <c r="B162" s="44"/>
      <c r="C162" s="44"/>
      <c r="D162" s="45"/>
      <c r="E162" s="45"/>
      <c r="F162" s="45"/>
      <c r="G162" s="45"/>
      <c r="H162" s="45"/>
      <c r="I162" s="178"/>
      <c r="J162" s="178"/>
      <c r="K162" s="136"/>
    </row>
    <row r="163" spans="1:11" ht="15.75" customHeight="1" x14ac:dyDescent="0.2">
      <c r="A163" s="44"/>
      <c r="B163" s="44"/>
      <c r="C163" s="44"/>
      <c r="D163" s="45"/>
      <c r="E163" s="45"/>
      <c r="F163" s="45"/>
      <c r="G163" s="45"/>
      <c r="H163" s="45"/>
      <c r="I163" s="178"/>
      <c r="J163" s="178"/>
      <c r="K163" s="136"/>
    </row>
    <row r="164" spans="1:11" ht="15.75" customHeight="1" x14ac:dyDescent="0.2">
      <c r="A164" s="44"/>
      <c r="B164" s="44"/>
      <c r="C164" s="44"/>
      <c r="D164" s="45"/>
      <c r="E164" s="45"/>
      <c r="F164" s="45"/>
      <c r="G164" s="45"/>
      <c r="H164" s="45"/>
      <c r="I164" s="178"/>
      <c r="J164" s="178"/>
      <c r="K164" s="136"/>
    </row>
    <row r="165" spans="1:11" ht="15.75" customHeight="1" x14ac:dyDescent="0.2">
      <c r="A165" s="44"/>
      <c r="B165" s="44"/>
      <c r="C165" s="44"/>
      <c r="D165" s="45"/>
      <c r="E165" s="45"/>
      <c r="F165" s="45"/>
      <c r="G165" s="45"/>
      <c r="H165" s="45"/>
      <c r="I165" s="178"/>
      <c r="J165" s="178"/>
      <c r="K165" s="136"/>
    </row>
    <row r="166" spans="1:11" ht="15.75" customHeight="1" x14ac:dyDescent="0.2">
      <c r="A166" s="44"/>
      <c r="B166" s="44"/>
      <c r="C166" s="44"/>
      <c r="D166" s="45"/>
      <c r="E166" s="45"/>
      <c r="F166" s="45"/>
      <c r="G166" s="45"/>
      <c r="H166" s="45"/>
      <c r="I166" s="178"/>
      <c r="J166" s="178"/>
      <c r="K166" s="136"/>
    </row>
    <row r="167" spans="1:11" ht="15.75" customHeight="1" x14ac:dyDescent="0.2">
      <c r="A167" s="44"/>
      <c r="B167" s="44"/>
      <c r="C167" s="44"/>
      <c r="D167" s="45"/>
      <c r="E167" s="45"/>
      <c r="F167" s="45"/>
      <c r="G167" s="45"/>
      <c r="H167" s="45"/>
      <c r="I167" s="178"/>
      <c r="J167" s="178"/>
      <c r="K167" s="136"/>
    </row>
    <row r="168" spans="1:11" ht="15.75" customHeight="1" x14ac:dyDescent="0.2">
      <c r="B168" s="485"/>
      <c r="C168" s="485"/>
      <c r="D168" s="472"/>
      <c r="E168" s="315"/>
      <c r="F168" s="315"/>
      <c r="G168" s="315"/>
      <c r="H168" s="315"/>
      <c r="I168" s="315"/>
      <c r="J168" s="315"/>
    </row>
    <row r="169" spans="1:11" ht="15.75" customHeight="1" x14ac:dyDescent="0.2">
      <c r="B169" s="485"/>
      <c r="C169" s="485"/>
      <c r="D169" s="472"/>
      <c r="E169" s="315"/>
      <c r="F169" s="315"/>
      <c r="G169" s="315"/>
      <c r="H169" s="315"/>
      <c r="I169" s="315"/>
      <c r="J169" s="315"/>
    </row>
    <row r="170" spans="1:11" ht="15.75" customHeight="1" x14ac:dyDescent="0.2">
      <c r="B170" s="485"/>
      <c r="C170" s="485"/>
      <c r="D170" s="472"/>
      <c r="E170" s="315"/>
      <c r="F170" s="315"/>
      <c r="G170" s="315"/>
      <c r="H170" s="315"/>
      <c r="I170" s="315"/>
      <c r="J170" s="315"/>
    </row>
    <row r="171" spans="1:11" ht="15.75" customHeight="1" x14ac:dyDescent="0.2">
      <c r="B171" s="485"/>
      <c r="C171" s="485"/>
      <c r="D171" s="472"/>
      <c r="E171" s="315"/>
      <c r="F171" s="315"/>
      <c r="G171" s="315"/>
      <c r="H171" s="315"/>
      <c r="I171" s="315"/>
      <c r="J171" s="315"/>
    </row>
    <row r="172" spans="1:11" ht="15.75" customHeight="1" x14ac:dyDescent="0.2">
      <c r="B172" s="485"/>
      <c r="C172" s="485"/>
      <c r="D172" s="472"/>
      <c r="E172" s="315"/>
      <c r="F172" s="315"/>
      <c r="G172" s="315"/>
      <c r="H172" s="315"/>
      <c r="I172" s="315"/>
      <c r="J172" s="315"/>
    </row>
    <row r="173" spans="1:11" ht="15.75" customHeight="1" x14ac:dyDescent="0.2">
      <c r="B173" s="485"/>
      <c r="C173" s="485"/>
      <c r="D173" s="472"/>
      <c r="E173" s="315"/>
      <c r="F173" s="315"/>
      <c r="G173" s="315"/>
      <c r="H173" s="315"/>
      <c r="I173" s="315"/>
      <c r="J173" s="315"/>
    </row>
    <row r="174" spans="1:11" ht="15.75" customHeight="1" x14ac:dyDescent="0.2">
      <c r="B174" s="485"/>
      <c r="C174" s="485"/>
      <c r="D174" s="472"/>
      <c r="E174" s="315"/>
      <c r="F174" s="315"/>
      <c r="G174" s="315"/>
      <c r="H174" s="315"/>
      <c r="I174" s="315"/>
      <c r="J174" s="315"/>
    </row>
    <row r="175" spans="1:11" ht="15.75" customHeight="1" x14ac:dyDescent="0.2">
      <c r="B175" s="485"/>
      <c r="C175" s="485"/>
      <c r="D175" s="472"/>
      <c r="E175" s="315"/>
      <c r="F175" s="315"/>
      <c r="G175" s="315"/>
      <c r="H175" s="315"/>
      <c r="I175" s="315"/>
      <c r="J175" s="315"/>
    </row>
    <row r="176" spans="1:11" ht="15.75" customHeight="1" x14ac:dyDescent="0.2">
      <c r="B176" s="485"/>
      <c r="C176" s="485"/>
      <c r="D176" s="472"/>
      <c r="E176" s="315"/>
      <c r="F176" s="315"/>
      <c r="G176" s="315"/>
      <c r="H176" s="315"/>
      <c r="I176" s="315"/>
      <c r="J176" s="315"/>
    </row>
    <row r="177" spans="2:10" ht="15.75" customHeight="1" x14ac:dyDescent="0.2">
      <c r="B177" s="485"/>
      <c r="C177" s="485"/>
      <c r="D177" s="472"/>
      <c r="E177" s="315"/>
      <c r="F177" s="315"/>
      <c r="G177" s="315"/>
      <c r="H177" s="315"/>
      <c r="I177" s="315"/>
      <c r="J177" s="315"/>
    </row>
    <row r="178" spans="2:10" ht="15.75" customHeight="1" x14ac:dyDescent="0.2">
      <c r="B178" s="485"/>
      <c r="C178" s="485"/>
      <c r="D178" s="472"/>
      <c r="E178" s="315"/>
      <c r="F178" s="315"/>
      <c r="G178" s="315"/>
      <c r="H178" s="315"/>
      <c r="I178" s="315"/>
      <c r="J178" s="315"/>
    </row>
  </sheetData>
  <sheetProtection algorithmName="SHA-512" hashValue="NZUgJXQ49fK+w3J4UvTYZ7AXd2YjN3I3USUrEW5T5QEbNHGqrfUEcUDSB4jPGM1pGOb2yUyo14iDb2LejP/AJg==" saltValue="wsHwhvFvc1V+27NHvplaHw==" spinCount="100000" sheet="1" objects="1" scenarios="1"/>
  <sortState ref="W3:Y19">
    <sortCondition ref="W3:W19"/>
  </sortState>
  <mergeCells count="170">
    <mergeCell ref="E114:G114"/>
    <mergeCell ref="B114:D114"/>
    <mergeCell ref="B108:D108"/>
    <mergeCell ref="B110:D110"/>
    <mergeCell ref="B86:D86"/>
    <mergeCell ref="B105:D105"/>
    <mergeCell ref="B81:D81"/>
    <mergeCell ref="B82:D82"/>
    <mergeCell ref="B83:D83"/>
    <mergeCell ref="B84:D84"/>
    <mergeCell ref="B85:D85"/>
    <mergeCell ref="B87:D87"/>
    <mergeCell ref="B88:D88"/>
    <mergeCell ref="B89:D89"/>
    <mergeCell ref="B90:D90"/>
    <mergeCell ref="B91:D91"/>
    <mergeCell ref="B93:D93"/>
    <mergeCell ref="B94:D94"/>
    <mergeCell ref="B95:D95"/>
    <mergeCell ref="B97:D97"/>
    <mergeCell ref="B98:D98"/>
    <mergeCell ref="B101:D101"/>
    <mergeCell ref="B102:D102"/>
    <mergeCell ref="B103:D103"/>
    <mergeCell ref="B104:D104"/>
    <mergeCell ref="B107:D107"/>
    <mergeCell ref="B72:D72"/>
    <mergeCell ref="B73:D73"/>
    <mergeCell ref="O47:O49"/>
    <mergeCell ref="L47:L49"/>
    <mergeCell ref="N47:N49"/>
    <mergeCell ref="B59:D59"/>
    <mergeCell ref="B60:D60"/>
    <mergeCell ref="B61:D61"/>
    <mergeCell ref="B62:D62"/>
    <mergeCell ref="B63:D63"/>
    <mergeCell ref="B64:D64"/>
    <mergeCell ref="B65:D65"/>
    <mergeCell ref="B66:C66"/>
    <mergeCell ref="B67:D67"/>
    <mergeCell ref="E76:N76"/>
    <mergeCell ref="E78:E80"/>
    <mergeCell ref="M78:M80"/>
    <mergeCell ref="P47:P49"/>
    <mergeCell ref="M47:M49"/>
    <mergeCell ref="O78:O80"/>
    <mergeCell ref="L78:L80"/>
    <mergeCell ref="Q47:Q49"/>
    <mergeCell ref="P78:P80"/>
    <mergeCell ref="Q78:Q80"/>
    <mergeCell ref="N78:N80"/>
    <mergeCell ref="E1:L1"/>
    <mergeCell ref="C36:F36"/>
    <mergeCell ref="C42:F42"/>
    <mergeCell ref="G38:H38"/>
    <mergeCell ref="C12:F12"/>
    <mergeCell ref="G42:H42"/>
    <mergeCell ref="B1:D1"/>
    <mergeCell ref="B2:D2"/>
    <mergeCell ref="B46:D46"/>
    <mergeCell ref="B13:B15"/>
    <mergeCell ref="C20:F20"/>
    <mergeCell ref="E2:L2"/>
    <mergeCell ref="A44:D44"/>
    <mergeCell ref="B26:F26"/>
    <mergeCell ref="B30:B32"/>
    <mergeCell ref="B43:F43"/>
    <mergeCell ref="B112:D112"/>
    <mergeCell ref="J47:J49"/>
    <mergeCell ref="H47:H49"/>
    <mergeCell ref="B77:D77"/>
    <mergeCell ref="B78:D80"/>
    <mergeCell ref="B99:D99"/>
    <mergeCell ref="B100:D100"/>
    <mergeCell ref="B96:D96"/>
    <mergeCell ref="B111:D111"/>
    <mergeCell ref="B92:D92"/>
    <mergeCell ref="B106:D106"/>
    <mergeCell ref="F78:F80"/>
    <mergeCell ref="I78:I80"/>
    <mergeCell ref="A76:D76"/>
    <mergeCell ref="G78:G80"/>
    <mergeCell ref="G47:G49"/>
    <mergeCell ref="A75:D75"/>
    <mergeCell ref="I47:I49"/>
    <mergeCell ref="H78:H80"/>
    <mergeCell ref="A47:A49"/>
    <mergeCell ref="B53:D53"/>
    <mergeCell ref="B47:D49"/>
    <mergeCell ref="B74:D74"/>
    <mergeCell ref="A78:A80"/>
    <mergeCell ref="B109:D109"/>
    <mergeCell ref="C21:F21"/>
    <mergeCell ref="G36:H36"/>
    <mergeCell ref="G37:H37"/>
    <mergeCell ref="J78:J80"/>
    <mergeCell ref="E75:L75"/>
    <mergeCell ref="K78:K80"/>
    <mergeCell ref="K47:K49"/>
    <mergeCell ref="E45:N45"/>
    <mergeCell ref="C29:F29"/>
    <mergeCell ref="C25:F25"/>
    <mergeCell ref="F47:F49"/>
    <mergeCell ref="C41:F41"/>
    <mergeCell ref="C39:F39"/>
    <mergeCell ref="G40:H40"/>
    <mergeCell ref="C40:F40"/>
    <mergeCell ref="C35:F35"/>
    <mergeCell ref="B68:D68"/>
    <mergeCell ref="B69:D69"/>
    <mergeCell ref="B70:C70"/>
    <mergeCell ref="B71:C71"/>
    <mergeCell ref="C37:F37"/>
    <mergeCell ref="C38:F38"/>
    <mergeCell ref="K30:K32"/>
    <mergeCell ref="C24:F24"/>
    <mergeCell ref="G35:H35"/>
    <mergeCell ref="G29:H29"/>
    <mergeCell ref="G33:H33"/>
    <mergeCell ref="G13:H15"/>
    <mergeCell ref="C13:F15"/>
    <mergeCell ref="I13:I15"/>
    <mergeCell ref="J13:J15"/>
    <mergeCell ref="K13:K15"/>
    <mergeCell ref="G23:H23"/>
    <mergeCell ref="C16:F16"/>
    <mergeCell ref="C17:F17"/>
    <mergeCell ref="G34:H34"/>
    <mergeCell ref="C30:F32"/>
    <mergeCell ref="C33:F33"/>
    <mergeCell ref="C34:F34"/>
    <mergeCell ref="C23:F23"/>
    <mergeCell ref="C19:F19"/>
    <mergeCell ref="G17:H17"/>
    <mergeCell ref="C22:F22"/>
    <mergeCell ref="C18:F18"/>
    <mergeCell ref="O3:P3"/>
    <mergeCell ref="L7:N7"/>
    <mergeCell ref="M30:M32"/>
    <mergeCell ref="G22:H22"/>
    <mergeCell ref="G24:H24"/>
    <mergeCell ref="J30:J32"/>
    <mergeCell ref="G12:H12"/>
    <mergeCell ref="G16:H16"/>
    <mergeCell ref="L13:L15"/>
    <mergeCell ref="I30:I32"/>
    <mergeCell ref="G30:H32"/>
    <mergeCell ref="L30:L32"/>
    <mergeCell ref="G18:H18"/>
    <mergeCell ref="G19:H19"/>
    <mergeCell ref="G20:H20"/>
    <mergeCell ref="G21:H21"/>
    <mergeCell ref="G26:H26"/>
    <mergeCell ref="N13:N15"/>
    <mergeCell ref="M13:M15"/>
    <mergeCell ref="G25:H25"/>
    <mergeCell ref="G39:H39"/>
    <mergeCell ref="B58:D58"/>
    <mergeCell ref="B57:D57"/>
    <mergeCell ref="B50:D50"/>
    <mergeCell ref="B51:D51"/>
    <mergeCell ref="B52:D52"/>
    <mergeCell ref="B54:D54"/>
    <mergeCell ref="B55:D55"/>
    <mergeCell ref="B56:D56"/>
    <mergeCell ref="G41:H41"/>
    <mergeCell ref="E44:L44"/>
    <mergeCell ref="G43:H43"/>
    <mergeCell ref="E47:E49"/>
    <mergeCell ref="A45:D45"/>
  </mergeCells>
  <phoneticPr fontId="7" type="noConversion"/>
  <dataValidations xWindow="436" yWindow="405" count="4">
    <dataValidation type="list" allowBlank="1" showInputMessage="1" showErrorMessage="1" sqref="I16:I25 I33:I42">
      <formula1>fintype</formula1>
    </dataValidation>
    <dataValidation type="list" allowBlank="1" showInputMessage="1" showErrorMessage="1" sqref="L6">
      <formula1>yesno</formula1>
    </dataValidation>
    <dataValidation type="list" allowBlank="1" showInputMessage="1" showErrorMessage="1" sqref="L7:N7">
      <formula1>wagerate</formula1>
    </dataValidation>
    <dataValidation type="list" allowBlank="1" showInputMessage="1" showErrorMessage="1" sqref="B33:B42 B16:B25">
      <formula1>sourcecodes</formula1>
    </dataValidation>
  </dataValidations>
  <pageMargins left="0.25" right="0.25" top="0.5" bottom="0.25" header="0" footer="0"/>
  <pageSetup scale="95" orientation="landscape" r:id="rId1"/>
  <headerFooter alignWithMargins="0"/>
  <rowBreaks count="2" manualBreakCount="2">
    <brk id="43" max="16" man="1"/>
    <brk id="74" max="16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</sheetPr>
  <dimension ref="A1:R105"/>
  <sheetViews>
    <sheetView showGridLines="0" zoomScaleNormal="100" workbookViewId="0">
      <selection activeCell="C1" sqref="C1:G1"/>
    </sheetView>
  </sheetViews>
  <sheetFormatPr defaultColWidth="9.140625" defaultRowHeight="12.75" customHeight="1" x14ac:dyDescent="0.2"/>
  <cols>
    <col min="1" max="3" width="12.7109375" style="254" customWidth="1"/>
    <col min="4" max="11" width="13.42578125" style="254" customWidth="1"/>
    <col min="12" max="13" width="9.140625" style="254"/>
    <col min="14" max="14" width="13.42578125" style="254" customWidth="1"/>
    <col min="15" max="16384" width="9.140625" style="254"/>
  </cols>
  <sheetData>
    <row r="1" spans="1:18" ht="14.25" customHeight="1" x14ac:dyDescent="0.2">
      <c r="A1" s="57"/>
      <c r="B1" s="5" t="s">
        <v>142</v>
      </c>
      <c r="C1" s="675" t="str">
        <f>'1.1 Residential'!E1</f>
        <v xml:space="preserve"> </v>
      </c>
      <c r="D1" s="681"/>
      <c r="E1" s="681"/>
      <c r="F1" s="681"/>
      <c r="G1" s="681"/>
      <c r="H1" s="6" t="s">
        <v>117</v>
      </c>
      <c r="I1" s="245" t="str">
        <f>IF('1.1 Residential'!P1&gt;0,'1.1 Residential'!P1,"")</f>
        <v xml:space="preserve"> </v>
      </c>
    </row>
    <row r="2" spans="1:18" ht="14.25" customHeight="1" x14ac:dyDescent="0.2">
      <c r="A2" s="57"/>
      <c r="B2" s="5" t="s">
        <v>71</v>
      </c>
      <c r="C2" s="675" t="str">
        <f>'1.1 Residential'!E2</f>
        <v xml:space="preserve"> </v>
      </c>
      <c r="D2" s="681"/>
      <c r="E2" s="681"/>
      <c r="F2" s="681"/>
      <c r="G2" s="681"/>
    </row>
    <row r="3" spans="1:18" ht="15.75" customHeight="1" x14ac:dyDescent="0.25">
      <c r="A3" s="55"/>
      <c r="B3" s="13"/>
      <c r="C3" s="56" t="s">
        <v>345</v>
      </c>
      <c r="D3" s="11"/>
      <c r="E3" s="11"/>
      <c r="F3" s="11"/>
      <c r="G3" s="11"/>
      <c r="H3" s="117" t="s">
        <v>263</v>
      </c>
      <c r="I3" s="247" t="str">
        <f>'1.1 Residential'!O3</f>
        <v xml:space="preserve"> </v>
      </c>
      <c r="Q3" s="316"/>
      <c r="R3" s="317"/>
    </row>
    <row r="4" spans="1:18" ht="12.95" customHeight="1" x14ac:dyDescent="0.2">
      <c r="A4" s="10" t="s">
        <v>141</v>
      </c>
      <c r="C4" s="11"/>
      <c r="D4" s="11"/>
      <c r="E4" s="11"/>
      <c r="F4" s="11"/>
      <c r="G4" s="11"/>
      <c r="H4" s="679" t="s">
        <v>143</v>
      </c>
      <c r="I4" s="680"/>
      <c r="Q4" s="682"/>
      <c r="R4" s="683"/>
    </row>
    <row r="5" spans="1:18" ht="11.1" customHeight="1" x14ac:dyDescent="0.2">
      <c r="A5" s="684"/>
      <c r="B5" s="685"/>
      <c r="C5" s="685"/>
      <c r="D5" s="685"/>
      <c r="E5" s="686"/>
      <c r="F5" s="311" t="s">
        <v>144</v>
      </c>
      <c r="G5" s="311" t="s">
        <v>226</v>
      </c>
      <c r="H5" s="312" t="s">
        <v>145</v>
      </c>
      <c r="I5" s="312" t="s">
        <v>146</v>
      </c>
      <c r="J5" s="11"/>
      <c r="K5" s="11"/>
      <c r="L5" s="11"/>
      <c r="M5" s="11"/>
      <c r="N5" s="11"/>
      <c r="O5" s="11"/>
      <c r="P5" s="11"/>
      <c r="Q5" s="11"/>
      <c r="R5" s="11"/>
    </row>
    <row r="6" spans="1:18" ht="11.1" customHeight="1" x14ac:dyDescent="0.2">
      <c r="A6" s="687" t="s">
        <v>147</v>
      </c>
      <c r="B6" s="688"/>
      <c r="C6" s="688"/>
      <c r="D6" s="688"/>
      <c r="E6" s="689"/>
      <c r="F6" s="312" t="s">
        <v>148</v>
      </c>
      <c r="G6" s="312" t="s">
        <v>227</v>
      </c>
      <c r="H6" s="312" t="s">
        <v>149</v>
      </c>
      <c r="I6" s="312" t="s">
        <v>150</v>
      </c>
      <c r="J6" s="11"/>
      <c r="K6" s="11"/>
      <c r="L6" s="11"/>
      <c r="M6" s="11"/>
      <c r="N6" s="11"/>
      <c r="O6" s="11"/>
      <c r="P6" s="11"/>
      <c r="Q6" s="11"/>
      <c r="R6" s="11"/>
    </row>
    <row r="7" spans="1:18" ht="11.1" customHeight="1" x14ac:dyDescent="0.2">
      <c r="A7" s="676" t="s">
        <v>151</v>
      </c>
      <c r="B7" s="677"/>
      <c r="C7" s="677"/>
      <c r="D7" s="677"/>
      <c r="E7" s="678"/>
      <c r="F7" s="313" t="s">
        <v>152</v>
      </c>
      <c r="G7" s="313" t="s">
        <v>153</v>
      </c>
      <c r="H7" s="313" t="s">
        <v>154</v>
      </c>
      <c r="I7" s="313" t="s">
        <v>155</v>
      </c>
      <c r="J7" s="11"/>
      <c r="K7" s="11"/>
      <c r="L7" s="11"/>
      <c r="M7" s="11"/>
      <c r="N7" s="11"/>
      <c r="O7" s="11"/>
      <c r="P7" s="11"/>
      <c r="Q7" s="11"/>
      <c r="R7" s="11"/>
    </row>
    <row r="8" spans="1:18" ht="12.75" customHeight="1" x14ac:dyDescent="0.2">
      <c r="A8" s="696" t="s">
        <v>156</v>
      </c>
      <c r="B8" s="697"/>
      <c r="C8" s="697"/>
      <c r="D8" s="697"/>
      <c r="E8" s="697"/>
      <c r="F8" s="286"/>
      <c r="G8" s="287"/>
      <c r="H8" s="287"/>
      <c r="I8" s="287"/>
      <c r="J8" s="11"/>
      <c r="K8" s="11"/>
      <c r="L8" s="11"/>
      <c r="M8" s="11"/>
      <c r="N8" s="11"/>
      <c r="O8" s="11"/>
      <c r="P8" s="11"/>
      <c r="Q8" s="11"/>
      <c r="R8" s="11"/>
    </row>
    <row r="9" spans="1:18" ht="12.75" customHeight="1" x14ac:dyDescent="0.2">
      <c r="A9" s="59"/>
      <c r="B9" s="60" t="s">
        <v>157</v>
      </c>
      <c r="C9" s="61"/>
      <c r="D9" s="61"/>
      <c r="E9" s="62"/>
      <c r="F9" s="288">
        <f>'4.1 CSF'!O50</f>
        <v>0</v>
      </c>
      <c r="G9" s="288">
        <f>'4.1 CSF'!P50</f>
        <v>0</v>
      </c>
      <c r="H9" s="289">
        <v>0</v>
      </c>
      <c r="I9" s="290">
        <v>0</v>
      </c>
      <c r="J9" s="11"/>
      <c r="K9" s="11"/>
      <c r="L9" s="11"/>
      <c r="M9" s="11"/>
      <c r="N9" s="11"/>
      <c r="O9" s="11"/>
      <c r="P9" s="11"/>
      <c r="Q9" s="11"/>
      <c r="R9" s="11"/>
    </row>
    <row r="10" spans="1:18" ht="12.75" customHeight="1" x14ac:dyDescent="0.2">
      <c r="A10" s="63"/>
      <c r="B10" s="60" t="s">
        <v>294</v>
      </c>
      <c r="C10" s="61"/>
      <c r="D10" s="61"/>
      <c r="E10" s="64"/>
      <c r="F10" s="326">
        <f>'4.1 CSF'!O51</f>
        <v>0</v>
      </c>
      <c r="G10" s="326">
        <f>'4.1 CSF'!P51</f>
        <v>0</v>
      </c>
      <c r="H10" s="326">
        <f>F10-G10</f>
        <v>0</v>
      </c>
      <c r="I10" s="293">
        <v>0</v>
      </c>
      <c r="J10" s="125">
        <f>F9+F10</f>
        <v>0</v>
      </c>
      <c r="K10" s="43" t="s">
        <v>258</v>
      </c>
      <c r="L10" s="11"/>
      <c r="M10" s="11"/>
      <c r="N10" s="11"/>
      <c r="O10" s="11"/>
      <c r="P10" s="11"/>
      <c r="Q10" s="11"/>
      <c r="R10" s="11"/>
    </row>
    <row r="11" spans="1:18" ht="12.75" customHeight="1" x14ac:dyDescent="0.2">
      <c r="A11" s="698" t="s">
        <v>158</v>
      </c>
      <c r="B11" s="699"/>
      <c r="C11" s="699"/>
      <c r="D11" s="699"/>
      <c r="E11" s="700"/>
      <c r="F11" s="286"/>
      <c r="G11" s="286"/>
      <c r="H11" s="286"/>
      <c r="I11" s="286"/>
      <c r="J11" s="53"/>
      <c r="K11" s="11"/>
      <c r="L11" s="11"/>
      <c r="M11" s="11"/>
      <c r="N11" s="11"/>
      <c r="O11" s="11"/>
      <c r="P11" s="11"/>
      <c r="Q11" s="11"/>
      <c r="R11" s="11"/>
    </row>
    <row r="12" spans="1:18" ht="12.75" customHeight="1" x14ac:dyDescent="0.2">
      <c r="A12" s="59"/>
      <c r="B12" s="60" t="s">
        <v>159</v>
      </c>
      <c r="C12" s="61"/>
      <c r="D12" s="61"/>
      <c r="E12" s="64"/>
      <c r="F12" s="293"/>
      <c r="G12" s="294"/>
      <c r="H12" s="293">
        <v>0</v>
      </c>
      <c r="I12" s="286"/>
      <c r="J12" s="53"/>
      <c r="K12" s="11"/>
      <c r="L12" s="11"/>
      <c r="M12" s="11"/>
      <c r="N12" s="83" t="s">
        <v>187</v>
      </c>
      <c r="O12" s="11"/>
      <c r="P12" s="11"/>
      <c r="Q12" s="11"/>
      <c r="R12" s="11"/>
    </row>
    <row r="13" spans="1:18" ht="12.75" customHeight="1" x14ac:dyDescent="0.2">
      <c r="A13" s="59"/>
      <c r="B13" s="60" t="s">
        <v>160</v>
      </c>
      <c r="C13" s="61"/>
      <c r="D13" s="61"/>
      <c r="E13" s="64"/>
      <c r="F13" s="293"/>
      <c r="G13" s="294"/>
      <c r="H13" s="293">
        <v>0</v>
      </c>
      <c r="I13" s="286"/>
      <c r="J13" s="53"/>
      <c r="K13" s="11"/>
      <c r="L13" s="11"/>
      <c r="M13" s="11"/>
      <c r="N13" s="83" t="s">
        <v>186</v>
      </c>
      <c r="O13" s="11"/>
      <c r="P13" s="11"/>
      <c r="Q13" s="11"/>
      <c r="R13" s="11"/>
    </row>
    <row r="14" spans="1:18" ht="12.75" customHeight="1" x14ac:dyDescent="0.2">
      <c r="A14" s="59"/>
      <c r="B14" s="60" t="s">
        <v>161</v>
      </c>
      <c r="C14" s="61"/>
      <c r="D14" s="61"/>
      <c r="E14" s="64"/>
      <c r="F14" s="293"/>
      <c r="G14" s="292"/>
      <c r="H14" s="293">
        <v>0</v>
      </c>
      <c r="I14" s="286"/>
      <c r="J14" s="53"/>
      <c r="K14" s="11"/>
      <c r="L14" s="11"/>
      <c r="M14" s="11"/>
      <c r="N14" s="83" t="s">
        <v>185</v>
      </c>
      <c r="O14" s="11"/>
      <c r="P14" s="11"/>
      <c r="Q14" s="11"/>
      <c r="R14" s="11"/>
    </row>
    <row r="15" spans="1:18" ht="12.75" customHeight="1" x14ac:dyDescent="0.2">
      <c r="A15" s="59"/>
      <c r="B15" s="61"/>
      <c r="C15" s="61"/>
      <c r="D15" s="61"/>
      <c r="E15" s="62" t="s">
        <v>162</v>
      </c>
      <c r="F15" s="295">
        <f>F9+F10</f>
        <v>0</v>
      </c>
      <c r="G15" s="295">
        <f>SUM(G9+G10+G12+G13+G14)</f>
        <v>0</v>
      </c>
      <c r="H15" s="295">
        <f>F15-G15</f>
        <v>0</v>
      </c>
      <c r="I15" s="701" t="s">
        <v>163</v>
      </c>
      <c r="J15" s="53"/>
      <c r="K15" s="11"/>
      <c r="L15" s="11"/>
      <c r="M15" s="11"/>
      <c r="N15" s="11"/>
      <c r="O15" s="11"/>
      <c r="P15" s="11"/>
      <c r="Q15" s="11"/>
      <c r="R15" s="11"/>
    </row>
    <row r="16" spans="1:18" ht="12.75" customHeight="1" x14ac:dyDescent="0.2">
      <c r="A16" s="703" t="s">
        <v>164</v>
      </c>
      <c r="B16" s="704"/>
      <c r="C16" s="704"/>
      <c r="D16" s="704"/>
      <c r="E16" s="705"/>
      <c r="F16" s="325" t="s">
        <v>297</v>
      </c>
      <c r="G16" s="325" t="s">
        <v>296</v>
      </c>
      <c r="H16" s="296"/>
      <c r="I16" s="702"/>
      <c r="J16" s="69" t="s">
        <v>165</v>
      </c>
      <c r="K16" s="11"/>
      <c r="L16" s="11"/>
      <c r="M16" s="11"/>
      <c r="N16" s="11"/>
      <c r="O16" s="11"/>
      <c r="P16" s="11"/>
      <c r="Q16" s="11"/>
      <c r="R16" s="11"/>
    </row>
    <row r="17" spans="1:18" ht="12.75" customHeight="1" x14ac:dyDescent="0.2">
      <c r="A17" s="66"/>
      <c r="B17" s="307" t="s">
        <v>319</v>
      </c>
      <c r="C17" s="67"/>
      <c r="D17" s="67"/>
      <c r="E17" s="68"/>
      <c r="F17" s="289">
        <f>'4.1 CSF'!O74</f>
        <v>0</v>
      </c>
      <c r="G17" s="289">
        <f>'4.1 CSF'!P74</f>
        <v>0</v>
      </c>
      <c r="H17" s="324"/>
      <c r="I17" s="297">
        <f t="shared" ref="I17:I23" si="0">$F17-$G17</f>
        <v>0</v>
      </c>
      <c r="J17" s="334">
        <f>F17</f>
        <v>0</v>
      </c>
      <c r="K17" s="69" t="s">
        <v>166</v>
      </c>
      <c r="L17" s="11"/>
      <c r="M17" s="11"/>
      <c r="N17" s="123">
        <f>$F17-$G17</f>
        <v>0</v>
      </c>
      <c r="O17" s="11"/>
      <c r="P17" s="11"/>
      <c r="Q17" s="11"/>
      <c r="R17" s="11"/>
    </row>
    <row r="18" spans="1:18" ht="12.75" customHeight="1" x14ac:dyDescent="0.2">
      <c r="A18" s="70"/>
      <c r="B18" s="307" t="s">
        <v>320</v>
      </c>
      <c r="C18" s="67"/>
      <c r="D18" s="67"/>
      <c r="E18" s="68"/>
      <c r="F18" s="298">
        <f>'4.1 CSF'!O96</f>
        <v>0</v>
      </c>
      <c r="G18" s="296">
        <f>'4.1 CSF'!P96</f>
        <v>0</v>
      </c>
      <c r="H18" s="292"/>
      <c r="I18" s="291">
        <f t="shared" si="0"/>
        <v>0</v>
      </c>
      <c r="J18" s="335"/>
      <c r="K18" s="69" t="s">
        <v>167</v>
      </c>
      <c r="L18" s="11"/>
      <c r="M18" s="11"/>
      <c r="N18" s="65">
        <f>$F18-$G18</f>
        <v>0</v>
      </c>
      <c r="O18" s="11"/>
      <c r="P18" s="11"/>
      <c r="Q18" s="11"/>
      <c r="R18" s="11"/>
    </row>
    <row r="19" spans="1:18" ht="12.75" customHeight="1" x14ac:dyDescent="0.2">
      <c r="A19" s="71" t="s">
        <v>168</v>
      </c>
      <c r="B19" s="307" t="s">
        <v>284</v>
      </c>
      <c r="C19" s="67"/>
      <c r="D19" s="67"/>
      <c r="E19" s="68"/>
      <c r="F19" s="298">
        <f>'4.1 CSF'!O97</f>
        <v>0</v>
      </c>
      <c r="G19" s="296">
        <f>'4.1 CSF'!P97</f>
        <v>0</v>
      </c>
      <c r="H19" s="292"/>
      <c r="I19" s="291">
        <f t="shared" si="0"/>
        <v>0</v>
      </c>
      <c r="J19" s="336"/>
      <c r="K19" s="11"/>
      <c r="L19" s="11"/>
      <c r="M19" s="11"/>
      <c r="N19" s="65">
        <f>$F19-$G19</f>
        <v>0</v>
      </c>
      <c r="O19" s="11"/>
      <c r="P19" s="11"/>
      <c r="Q19" s="11"/>
      <c r="R19" s="11"/>
    </row>
    <row r="20" spans="1:18" ht="12.75" customHeight="1" x14ac:dyDescent="0.2">
      <c r="A20" s="72">
        <f>SUM((F9+F10)*0.1)+SUM((F17+F18+F19)*0.15)+1</f>
        <v>1</v>
      </c>
      <c r="B20" s="307" t="s">
        <v>283</v>
      </c>
      <c r="C20" s="67"/>
      <c r="D20" s="67"/>
      <c r="E20" s="68"/>
      <c r="F20" s="298">
        <f>'4.1 CSF'!O98</f>
        <v>0</v>
      </c>
      <c r="G20" s="296">
        <f>'4.1 CSF'!P98</f>
        <v>0</v>
      </c>
      <c r="H20" s="292"/>
      <c r="I20" s="291">
        <f t="shared" si="0"/>
        <v>0</v>
      </c>
      <c r="J20" s="336" t="str">
        <f>IF(F20&gt;A20,"exceeds maximum","")</f>
        <v/>
      </c>
      <c r="K20" s="11"/>
      <c r="L20" s="11"/>
      <c r="M20" s="11"/>
      <c r="N20" s="65">
        <f>$F20-$G20</f>
        <v>0</v>
      </c>
      <c r="O20" s="11"/>
      <c r="P20" s="11"/>
      <c r="Q20" s="11"/>
      <c r="R20" s="11"/>
    </row>
    <row r="21" spans="1:18" ht="12.75" customHeight="1" x14ac:dyDescent="0.2">
      <c r="A21" s="59"/>
      <c r="B21" s="307" t="s">
        <v>321</v>
      </c>
      <c r="C21" s="73"/>
      <c r="D21" s="305"/>
      <c r="E21" s="308"/>
      <c r="F21" s="296">
        <f>'4.1 CSF'!O105</f>
        <v>0</v>
      </c>
      <c r="G21" s="296">
        <f>'4.1 CSF'!P105</f>
        <v>0</v>
      </c>
      <c r="H21" s="292"/>
      <c r="I21" s="291">
        <f t="shared" si="0"/>
        <v>0</v>
      </c>
      <c r="J21" s="337"/>
      <c r="K21" s="11"/>
      <c r="L21" s="11"/>
      <c r="M21" s="11"/>
      <c r="N21" s="65"/>
      <c r="O21" s="11"/>
      <c r="P21" s="11"/>
      <c r="Q21" s="11"/>
      <c r="R21" s="11"/>
    </row>
    <row r="22" spans="1:18" ht="12.75" customHeight="1" x14ac:dyDescent="0.2">
      <c r="A22" s="309"/>
      <c r="B22" s="307" t="s">
        <v>295</v>
      </c>
      <c r="C22" s="327"/>
      <c r="D22" s="327"/>
      <c r="E22" s="328"/>
      <c r="F22" s="296">
        <f>'4.1 CSF'!O111</f>
        <v>0</v>
      </c>
      <c r="G22" s="296">
        <f>'4.1 CSF'!P111</f>
        <v>0</v>
      </c>
      <c r="H22" s="292"/>
      <c r="I22" s="291">
        <f t="shared" si="0"/>
        <v>0</v>
      </c>
      <c r="J22" s="337"/>
      <c r="K22" s="11"/>
      <c r="L22" s="11"/>
      <c r="M22" s="11"/>
      <c r="N22" s="65">
        <f>$F22-$G22</f>
        <v>0</v>
      </c>
      <c r="O22" s="11"/>
      <c r="P22" s="11"/>
      <c r="Q22" s="11"/>
      <c r="R22" s="11"/>
    </row>
    <row r="23" spans="1:18" ht="12.75" customHeight="1" x14ac:dyDescent="0.2">
      <c r="A23" s="309"/>
      <c r="B23" s="307" t="s">
        <v>298</v>
      </c>
      <c r="C23" s="327"/>
      <c r="D23" s="706"/>
      <c r="E23" s="707"/>
      <c r="F23" s="306"/>
      <c r="G23" s="306">
        <v>0</v>
      </c>
      <c r="H23" s="292"/>
      <c r="I23" s="291">
        <f t="shared" si="0"/>
        <v>0</v>
      </c>
      <c r="J23" s="337"/>
      <c r="K23" s="11"/>
      <c r="L23" s="11"/>
      <c r="M23" s="11"/>
      <c r="N23" s="65">
        <f>$F23-$G23</f>
        <v>0</v>
      </c>
      <c r="O23" s="11"/>
      <c r="P23" s="11"/>
      <c r="Q23" s="11"/>
      <c r="R23" s="11"/>
    </row>
    <row r="24" spans="1:18" ht="12.75" customHeight="1" x14ac:dyDescent="0.2">
      <c r="A24" s="309"/>
      <c r="B24" s="310"/>
      <c r="C24" s="327"/>
      <c r="D24" s="327"/>
      <c r="E24" s="330" t="s">
        <v>299</v>
      </c>
      <c r="F24" s="295">
        <f>F15+F17+F18+F19+F20+F21+F22+F23</f>
        <v>0</v>
      </c>
      <c r="G24" s="296"/>
      <c r="H24" s="296"/>
      <c r="I24" s="296"/>
      <c r="J24" s="335">
        <f>SUM(I17:I24)</f>
        <v>0</v>
      </c>
      <c r="K24" s="43" t="s">
        <v>169</v>
      </c>
      <c r="L24" s="11"/>
      <c r="M24" s="11"/>
      <c r="N24" s="65" t="e">
        <f>#REF!-#REF!</f>
        <v>#REF!</v>
      </c>
      <c r="O24" s="11"/>
      <c r="P24" s="11"/>
      <c r="Q24" s="11"/>
      <c r="R24" s="11"/>
    </row>
    <row r="25" spans="1:18" ht="12.75" customHeight="1" x14ac:dyDescent="0.2">
      <c r="A25" s="814" t="s">
        <v>170</v>
      </c>
      <c r="B25" s="815"/>
      <c r="C25" s="815"/>
      <c r="D25" s="815"/>
      <c r="E25" s="816"/>
      <c r="F25" s="817"/>
      <c r="G25" s="818">
        <v>0</v>
      </c>
      <c r="H25" s="819"/>
      <c r="I25" s="817"/>
      <c r="J25" s="337"/>
      <c r="K25" s="11"/>
      <c r="L25" s="11"/>
      <c r="M25" s="11"/>
      <c r="N25" s="813"/>
      <c r="O25" s="11"/>
      <c r="P25" s="11"/>
      <c r="Q25" s="11"/>
      <c r="R25" s="11"/>
    </row>
    <row r="26" spans="1:18" ht="12.75" customHeight="1" x14ac:dyDescent="0.2">
      <c r="A26" s="814"/>
      <c r="B26" s="815"/>
      <c r="C26" s="815"/>
      <c r="D26" s="815"/>
      <c r="E26" s="816"/>
      <c r="F26" s="817"/>
      <c r="G26" s="818"/>
      <c r="H26" s="820"/>
      <c r="I26" s="817"/>
      <c r="J26" s="337"/>
      <c r="K26" s="11"/>
      <c r="L26" s="11"/>
      <c r="M26" s="11"/>
      <c r="N26" s="813"/>
      <c r="O26" s="11"/>
      <c r="P26" s="11"/>
      <c r="Q26" s="11"/>
      <c r="R26" s="11"/>
    </row>
    <row r="27" spans="1:18" ht="12.75" customHeight="1" x14ac:dyDescent="0.2">
      <c r="A27" s="74"/>
      <c r="B27" s="75" t="s">
        <v>171</v>
      </c>
      <c r="C27" s="61"/>
      <c r="D27" s="61"/>
      <c r="E27" s="64"/>
      <c r="F27" s="286"/>
      <c r="G27" s="292"/>
      <c r="H27" s="286"/>
      <c r="I27" s="286"/>
      <c r="J27" s="337"/>
      <c r="K27" s="11"/>
      <c r="L27" s="11"/>
      <c r="M27" s="11"/>
      <c r="N27" s="58"/>
      <c r="O27" s="11"/>
      <c r="P27" s="11"/>
      <c r="Q27" s="11"/>
      <c r="R27" s="11"/>
    </row>
    <row r="28" spans="1:18" ht="12.75" customHeight="1" x14ac:dyDescent="0.2">
      <c r="A28" s="59"/>
      <c r="B28" s="75" t="s">
        <v>172</v>
      </c>
      <c r="C28" s="61"/>
      <c r="D28" s="61"/>
      <c r="E28" s="64"/>
      <c r="F28" s="286"/>
      <c r="G28" s="292"/>
      <c r="H28" s="286"/>
      <c r="I28" s="286"/>
      <c r="J28" s="337"/>
      <c r="K28" s="11"/>
      <c r="L28" s="11"/>
      <c r="M28" s="11"/>
      <c r="N28" s="58"/>
      <c r="O28" s="11"/>
      <c r="P28" s="11"/>
      <c r="Q28" s="11"/>
      <c r="R28" s="11"/>
    </row>
    <row r="29" spans="1:18" ht="12.75" customHeight="1" x14ac:dyDescent="0.2">
      <c r="A29" s="59"/>
      <c r="B29" s="75" t="s">
        <v>173</v>
      </c>
      <c r="C29" s="61"/>
      <c r="D29" s="61"/>
      <c r="E29" s="64"/>
      <c r="F29" s="286"/>
      <c r="G29" s="292"/>
      <c r="H29" s="286"/>
      <c r="I29" s="286"/>
      <c r="J29" s="337"/>
      <c r="K29" s="11"/>
      <c r="L29" s="11"/>
      <c r="M29" s="11"/>
      <c r="N29" s="58"/>
      <c r="O29" s="11"/>
      <c r="P29" s="11"/>
      <c r="Q29" s="11"/>
      <c r="R29" s="11"/>
    </row>
    <row r="30" spans="1:18" ht="12.75" customHeight="1" x14ac:dyDescent="0.2">
      <c r="A30" s="59"/>
      <c r="B30" s="75" t="s">
        <v>174</v>
      </c>
      <c r="C30" s="61"/>
      <c r="D30" s="61"/>
      <c r="E30" s="64"/>
      <c r="F30" s="286"/>
      <c r="G30" s="292"/>
      <c r="H30" s="286"/>
      <c r="I30" s="286"/>
      <c r="J30" s="337"/>
      <c r="K30" s="11"/>
      <c r="L30" s="11"/>
      <c r="M30" s="11"/>
      <c r="N30" s="58"/>
      <c r="O30" s="11"/>
      <c r="P30" s="322" t="s">
        <v>232</v>
      </c>
      <c r="Q30" s="11"/>
      <c r="R30" s="11"/>
    </row>
    <row r="31" spans="1:18" ht="12.75" customHeight="1" x14ac:dyDescent="0.2">
      <c r="A31" s="59"/>
      <c r="B31" s="75" t="s">
        <v>175</v>
      </c>
      <c r="C31" s="61"/>
      <c r="D31" s="61"/>
      <c r="E31" s="64"/>
      <c r="F31" s="286"/>
      <c r="G31" s="292"/>
      <c r="H31" s="286"/>
      <c r="I31" s="286"/>
      <c r="J31" s="337"/>
      <c r="K31" s="11"/>
      <c r="L31" s="11"/>
      <c r="M31" s="11"/>
      <c r="N31" s="58"/>
      <c r="O31" s="11"/>
      <c r="P31" s="128"/>
      <c r="Q31" s="11"/>
      <c r="R31" s="11"/>
    </row>
    <row r="32" spans="1:18" ht="12.75" customHeight="1" x14ac:dyDescent="0.2">
      <c r="A32" s="713" t="s">
        <v>228</v>
      </c>
      <c r="B32" s="714"/>
      <c r="C32" s="714"/>
      <c r="D32" s="714"/>
      <c r="E32" s="715"/>
      <c r="F32" s="690">
        <f>SUM(F17:F23)</f>
        <v>0</v>
      </c>
      <c r="G32" s="690">
        <f>SUM(G17:G31)</f>
        <v>0</v>
      </c>
      <c r="H32" s="692">
        <v>0</v>
      </c>
      <c r="I32" s="690">
        <f>SUM(I17:I23)-SUM($G$27:$G$31)</f>
        <v>0</v>
      </c>
      <c r="J32" s="335"/>
      <c r="K32" s="11"/>
      <c r="L32" s="11"/>
      <c r="M32" s="11"/>
      <c r="N32" s="694">
        <f>SUM($H$17:$H$24)-SUM($G$27:$G$31)</f>
        <v>0</v>
      </c>
      <c r="O32" s="11"/>
      <c r="P32" s="320">
        <v>0.3</v>
      </c>
      <c r="Q32" s="11"/>
      <c r="R32" s="11"/>
    </row>
    <row r="33" spans="1:18" ht="12.75" customHeight="1" x14ac:dyDescent="0.2">
      <c r="A33" s="716"/>
      <c r="B33" s="717"/>
      <c r="C33" s="717"/>
      <c r="D33" s="717"/>
      <c r="E33" s="718"/>
      <c r="F33" s="691"/>
      <c r="G33" s="691"/>
      <c r="H33" s="693"/>
      <c r="I33" s="691"/>
      <c r="J33" s="335">
        <f>F32-G32</f>
        <v>0</v>
      </c>
      <c r="K33" s="43" t="s">
        <v>176</v>
      </c>
      <c r="L33" s="11"/>
      <c r="M33" s="11"/>
      <c r="N33" s="695"/>
      <c r="O33" s="11"/>
      <c r="P33" s="321">
        <v>0</v>
      </c>
      <c r="Q33" s="11"/>
      <c r="R33" s="11"/>
    </row>
    <row r="34" spans="1:18" ht="24.6" customHeight="1" x14ac:dyDescent="0.2">
      <c r="A34" s="708" t="s">
        <v>229</v>
      </c>
      <c r="B34" s="709"/>
      <c r="C34" s="709"/>
      <c r="D34" s="709"/>
      <c r="E34" s="710"/>
      <c r="F34" s="286"/>
      <c r="G34" s="286"/>
      <c r="H34" s="299">
        <v>0</v>
      </c>
      <c r="I34" s="300">
        <v>0</v>
      </c>
      <c r="J34" s="337"/>
      <c r="K34" s="11"/>
      <c r="L34" s="11"/>
      <c r="M34" s="11"/>
      <c r="N34" s="318">
        <v>0</v>
      </c>
      <c r="O34" s="11"/>
      <c r="P34" s="11"/>
      <c r="Q34" s="11"/>
      <c r="R34" s="11"/>
    </row>
    <row r="35" spans="1:18" ht="12.75" customHeight="1" x14ac:dyDescent="0.2">
      <c r="A35" s="88" t="s">
        <v>230</v>
      </c>
      <c r="B35" s="61"/>
      <c r="C35" s="61"/>
      <c r="D35" s="61"/>
      <c r="E35" s="64"/>
      <c r="F35" s="286"/>
      <c r="G35" s="286"/>
      <c r="H35" s="296">
        <f>H32*H34</f>
        <v>0</v>
      </c>
      <c r="I35" s="296">
        <f>I32*I34</f>
        <v>0</v>
      </c>
      <c r="J35" s="337"/>
      <c r="K35" s="11"/>
      <c r="L35" s="11"/>
      <c r="M35" s="11"/>
      <c r="N35" s="65">
        <f>$H$32*$H$34</f>
        <v>0</v>
      </c>
      <c r="O35" s="11"/>
      <c r="P35" s="11"/>
      <c r="Q35" s="11"/>
      <c r="R35" s="11"/>
    </row>
    <row r="36" spans="1:18" ht="12.75" customHeight="1" x14ac:dyDescent="0.2">
      <c r="A36" s="88" t="s">
        <v>177</v>
      </c>
      <c r="B36" s="61"/>
      <c r="C36" s="61"/>
      <c r="D36" s="61"/>
      <c r="E36" s="64"/>
      <c r="F36" s="286"/>
      <c r="G36" s="296"/>
      <c r="H36" s="296">
        <f>H32+H35</f>
        <v>0</v>
      </c>
      <c r="I36" s="296">
        <f>I32+I35</f>
        <v>0</v>
      </c>
      <c r="J36" s="337"/>
      <c r="K36" s="11"/>
      <c r="L36" s="11"/>
      <c r="M36" s="11"/>
      <c r="N36" s="65">
        <f>$H$32+$H$35</f>
        <v>0</v>
      </c>
      <c r="O36" s="11"/>
      <c r="P36" s="11"/>
      <c r="Q36" s="11"/>
      <c r="R36" s="11"/>
    </row>
    <row r="37" spans="1:18" ht="12.75" customHeight="1" x14ac:dyDescent="0.2">
      <c r="A37" s="88" t="s">
        <v>178</v>
      </c>
      <c r="B37" s="61"/>
      <c r="C37" s="61"/>
      <c r="D37" s="61"/>
      <c r="E37" s="64"/>
      <c r="F37" s="286"/>
      <c r="G37" s="295"/>
      <c r="H37" s="295">
        <f>H15</f>
        <v>0</v>
      </c>
      <c r="I37" s="295">
        <f>I32+I35</f>
        <v>0</v>
      </c>
      <c r="J37" s="338">
        <f>H37+I37</f>
        <v>0</v>
      </c>
      <c r="K37" s="43" t="s">
        <v>196</v>
      </c>
      <c r="L37" s="11"/>
      <c r="M37" s="11"/>
      <c r="N37" s="124">
        <f>$H$15+$H$36</f>
        <v>0</v>
      </c>
      <c r="O37" s="11"/>
      <c r="P37" s="11"/>
      <c r="Q37" s="11"/>
      <c r="R37" s="11"/>
    </row>
    <row r="38" spans="1:18" ht="11.85" customHeight="1" x14ac:dyDescent="0.2">
      <c r="A38" s="698" t="s">
        <v>179</v>
      </c>
      <c r="B38" s="711"/>
      <c r="C38" s="711"/>
      <c r="D38" s="711"/>
      <c r="E38" s="712"/>
      <c r="F38" s="286"/>
      <c r="G38" s="323" t="str">
        <f>IF('1.1 Residential'!L9&gt;0,"SLIHC Rehab","")</f>
        <v/>
      </c>
      <c r="H38" s="331" t="s">
        <v>300</v>
      </c>
      <c r="I38" s="331" t="s">
        <v>301</v>
      </c>
      <c r="K38" s="11"/>
      <c r="L38" s="11"/>
      <c r="M38" s="11"/>
      <c r="N38" s="58"/>
      <c r="O38" s="11"/>
      <c r="P38" s="11"/>
      <c r="Q38" s="11"/>
      <c r="R38" s="11"/>
    </row>
    <row r="39" spans="1:18" ht="12.75" customHeight="1" x14ac:dyDescent="0.2">
      <c r="A39" s="88" t="s">
        <v>231</v>
      </c>
      <c r="B39" s="75"/>
      <c r="C39" s="61"/>
      <c r="D39" s="61"/>
      <c r="E39" s="64"/>
      <c r="F39" s="286"/>
      <c r="G39" s="295"/>
      <c r="H39" s="301">
        <v>1</v>
      </c>
      <c r="I39" s="301">
        <v>1</v>
      </c>
      <c r="K39" s="11"/>
      <c r="L39" s="11"/>
      <c r="M39" s="11"/>
      <c r="N39" s="126">
        <v>1</v>
      </c>
      <c r="O39" s="11"/>
      <c r="P39" s="11"/>
      <c r="Q39" s="11"/>
      <c r="R39" s="11"/>
    </row>
    <row r="40" spans="1:18" ht="12.75" customHeight="1" x14ac:dyDescent="0.2">
      <c r="A40" s="88" t="s">
        <v>180</v>
      </c>
      <c r="B40" s="75"/>
      <c r="C40" s="61"/>
      <c r="D40" s="61"/>
      <c r="E40" s="64"/>
      <c r="F40" s="286"/>
      <c r="G40" s="295"/>
      <c r="H40" s="295">
        <f>H37*H39</f>
        <v>0</v>
      </c>
      <c r="I40" s="295">
        <f>I37*I39</f>
        <v>0</v>
      </c>
      <c r="K40" s="11"/>
      <c r="L40" s="11"/>
      <c r="M40" s="11"/>
      <c r="N40" s="295">
        <f>N37*N39</f>
        <v>0</v>
      </c>
      <c r="O40" s="11"/>
      <c r="P40" s="11"/>
      <c r="Q40" s="11"/>
      <c r="R40" s="11"/>
    </row>
    <row r="41" spans="1:18" ht="12.75" customHeight="1" x14ac:dyDescent="0.2">
      <c r="A41" s="88" t="s">
        <v>181</v>
      </c>
      <c r="B41" s="75"/>
      <c r="C41" s="61"/>
      <c r="D41" s="61"/>
      <c r="E41" s="367"/>
      <c r="F41" s="76" t="s">
        <v>182</v>
      </c>
      <c r="G41" s="122">
        <f>'1.3 Qualified Basis'!G40</f>
        <v>43040</v>
      </c>
      <c r="H41" s="302">
        <f>'1.3 Qualified Basis'!H40</f>
        <v>3.2300000000000002E-2</v>
      </c>
      <c r="I41" s="302">
        <f>'1.3 Qualified Basis'!I40</f>
        <v>0.09</v>
      </c>
      <c r="K41" s="11"/>
      <c r="L41" s="11"/>
      <c r="M41" s="11"/>
      <c r="N41" s="127">
        <f>I41</f>
        <v>0.09</v>
      </c>
      <c r="O41" s="11"/>
      <c r="P41" s="11"/>
      <c r="Q41" s="11"/>
      <c r="R41" s="11"/>
    </row>
    <row r="42" spans="1:18" ht="15" customHeight="1" x14ac:dyDescent="0.2">
      <c r="A42" s="380" t="s">
        <v>322</v>
      </c>
      <c r="B42" s="75"/>
      <c r="C42" s="61"/>
      <c r="D42" s="61"/>
      <c r="E42" s="367"/>
      <c r="F42" s="304" t="s">
        <v>183</v>
      </c>
      <c r="G42" s="303">
        <f>I42+H42</f>
        <v>0</v>
      </c>
      <c r="H42" s="303">
        <f>H40*H41</f>
        <v>0</v>
      </c>
      <c r="I42" s="303">
        <f>I40*I41</f>
        <v>0</v>
      </c>
      <c r="K42" s="11"/>
      <c r="L42" s="11"/>
      <c r="M42" s="11"/>
      <c r="N42" s="303">
        <f>N40*N41</f>
        <v>0</v>
      </c>
      <c r="O42" s="11"/>
      <c r="P42" s="11"/>
      <c r="Q42" s="11"/>
      <c r="R42" s="11"/>
    </row>
    <row r="43" spans="1:18" ht="14.25" customHeight="1" x14ac:dyDescent="0.2">
      <c r="A43" s="57"/>
      <c r="B43" s="5" t="s">
        <v>142</v>
      </c>
      <c r="C43" s="675" t="str">
        <f>C1</f>
        <v xml:space="preserve"> </v>
      </c>
      <c r="D43" s="681"/>
      <c r="E43" s="681"/>
      <c r="F43" s="681"/>
      <c r="G43" s="681"/>
      <c r="H43" s="6" t="s">
        <v>117</v>
      </c>
      <c r="I43" s="245" t="str">
        <f>I1</f>
        <v xml:space="preserve"> </v>
      </c>
    </row>
    <row r="44" spans="1:18" ht="14.25" customHeight="1" x14ac:dyDescent="0.2">
      <c r="A44" s="57"/>
      <c r="B44" s="5" t="s">
        <v>71</v>
      </c>
      <c r="C44" s="675" t="str">
        <f>C2</f>
        <v xml:space="preserve"> </v>
      </c>
      <c r="D44" s="681"/>
      <c r="E44" s="681"/>
      <c r="F44" s="681"/>
      <c r="G44" s="681"/>
    </row>
    <row r="45" spans="1:18" ht="15.75" customHeight="1" x14ac:dyDescent="0.25">
      <c r="A45" s="55"/>
      <c r="B45" s="13"/>
      <c r="C45" s="56" t="s">
        <v>346</v>
      </c>
      <c r="D45" s="11"/>
      <c r="E45" s="11"/>
      <c r="F45" s="11"/>
      <c r="G45" s="11"/>
      <c r="H45" s="117" t="s">
        <v>263</v>
      </c>
      <c r="I45" s="247" t="str">
        <f>I3</f>
        <v xml:space="preserve"> </v>
      </c>
      <c r="Q45" s="316"/>
      <c r="R45" s="317"/>
    </row>
    <row r="46" spans="1:18" ht="12.95" customHeight="1" x14ac:dyDescent="0.2">
      <c r="A46" s="10" t="s">
        <v>141</v>
      </c>
      <c r="C46" s="11"/>
      <c r="D46" s="11"/>
      <c r="E46" s="11"/>
      <c r="F46" s="11"/>
      <c r="G46" s="11"/>
      <c r="H46" s="679" t="s">
        <v>143</v>
      </c>
      <c r="I46" s="680"/>
      <c r="Q46" s="682"/>
      <c r="R46" s="683"/>
    </row>
    <row r="47" spans="1:18" ht="11.1" customHeight="1" x14ac:dyDescent="0.2">
      <c r="A47" s="684"/>
      <c r="B47" s="685"/>
      <c r="C47" s="685"/>
      <c r="D47" s="685"/>
      <c r="E47" s="686"/>
      <c r="F47" s="311" t="s">
        <v>144</v>
      </c>
      <c r="G47" s="311" t="s">
        <v>226</v>
      </c>
      <c r="H47" s="312" t="s">
        <v>145</v>
      </c>
      <c r="I47" s="312" t="s">
        <v>146</v>
      </c>
      <c r="J47" s="11"/>
      <c r="K47" s="11"/>
      <c r="L47" s="11"/>
      <c r="M47" s="11"/>
      <c r="N47" s="11"/>
      <c r="O47" s="11"/>
      <c r="P47" s="11"/>
      <c r="Q47" s="11"/>
      <c r="R47" s="11"/>
    </row>
    <row r="48" spans="1:18" ht="11.1" customHeight="1" x14ac:dyDescent="0.2">
      <c r="A48" s="687" t="s">
        <v>147</v>
      </c>
      <c r="B48" s="688"/>
      <c r="C48" s="688"/>
      <c r="D48" s="688"/>
      <c r="E48" s="689"/>
      <c r="F48" s="312" t="s">
        <v>148</v>
      </c>
      <c r="G48" s="312" t="s">
        <v>227</v>
      </c>
      <c r="H48" s="312" t="s">
        <v>149</v>
      </c>
      <c r="I48" s="312" t="s">
        <v>150</v>
      </c>
      <c r="J48" s="11"/>
      <c r="K48" s="11"/>
      <c r="L48" s="11"/>
      <c r="M48" s="11"/>
      <c r="N48" s="11"/>
      <c r="O48" s="11"/>
      <c r="P48" s="11"/>
      <c r="Q48" s="11"/>
      <c r="R48" s="11"/>
    </row>
    <row r="49" spans="1:18" ht="11.1" customHeight="1" x14ac:dyDescent="0.2">
      <c r="A49" s="676" t="s">
        <v>151</v>
      </c>
      <c r="B49" s="677"/>
      <c r="C49" s="677"/>
      <c r="D49" s="677"/>
      <c r="E49" s="678"/>
      <c r="F49" s="313" t="s">
        <v>152</v>
      </c>
      <c r="G49" s="313" t="s">
        <v>153</v>
      </c>
      <c r="H49" s="313" t="s">
        <v>154</v>
      </c>
      <c r="I49" s="313" t="s">
        <v>155</v>
      </c>
      <c r="J49" s="11"/>
      <c r="K49" s="11"/>
      <c r="L49" s="11"/>
      <c r="M49" s="11"/>
      <c r="N49" s="11"/>
      <c r="O49" s="11"/>
      <c r="P49" s="11"/>
      <c r="Q49" s="11"/>
      <c r="R49" s="11"/>
    </row>
    <row r="50" spans="1:18" ht="12.75" customHeight="1" x14ac:dyDescent="0.2">
      <c r="A50" s="696" t="s">
        <v>156</v>
      </c>
      <c r="B50" s="697"/>
      <c r="C50" s="697"/>
      <c r="D50" s="697"/>
      <c r="E50" s="697"/>
      <c r="F50" s="286"/>
      <c r="G50" s="287"/>
      <c r="H50" s="287"/>
      <c r="I50" s="287"/>
      <c r="J50" s="11"/>
      <c r="K50" s="11"/>
      <c r="L50" s="11"/>
      <c r="M50" s="11"/>
      <c r="N50" s="11"/>
      <c r="O50" s="11"/>
      <c r="P50" s="11"/>
      <c r="Q50" s="11"/>
      <c r="R50" s="11"/>
    </row>
    <row r="51" spans="1:18" ht="12.75" customHeight="1" x14ac:dyDescent="0.2">
      <c r="A51" s="59"/>
      <c r="B51" s="60" t="s">
        <v>157</v>
      </c>
      <c r="C51" s="61"/>
      <c r="D51" s="61"/>
      <c r="E51" s="62"/>
      <c r="F51" s="288">
        <f>'4.1 CSF'!O50</f>
        <v>0</v>
      </c>
      <c r="G51" s="288">
        <f>'4.1 CSF'!P50</f>
        <v>0</v>
      </c>
      <c r="H51" s="289">
        <v>0</v>
      </c>
      <c r="I51" s="290">
        <v>0</v>
      </c>
      <c r="J51" s="11"/>
      <c r="K51" s="11"/>
      <c r="L51" s="11"/>
      <c r="M51" s="11"/>
      <c r="N51" s="11"/>
      <c r="O51" s="11"/>
      <c r="P51" s="11"/>
      <c r="Q51" s="11"/>
      <c r="R51" s="11"/>
    </row>
    <row r="52" spans="1:18" ht="12.75" customHeight="1" x14ac:dyDescent="0.2">
      <c r="A52" s="63"/>
      <c r="B52" s="60" t="s">
        <v>294</v>
      </c>
      <c r="C52" s="61"/>
      <c r="D52" s="61"/>
      <c r="E52" s="64"/>
      <c r="F52" s="326">
        <f>'4.1 CSF'!O51</f>
        <v>0</v>
      </c>
      <c r="G52" s="326">
        <f>'4.1 CSF'!P51</f>
        <v>0</v>
      </c>
      <c r="H52" s="326">
        <f>F52-G52</f>
        <v>0</v>
      </c>
      <c r="I52" s="293">
        <v>0</v>
      </c>
      <c r="J52" s="125">
        <f>F51+F52</f>
        <v>0</v>
      </c>
      <c r="K52" s="43" t="s">
        <v>258</v>
      </c>
      <c r="L52" s="11"/>
      <c r="M52" s="11"/>
      <c r="N52" s="11"/>
      <c r="O52" s="11"/>
      <c r="P52" s="11"/>
      <c r="Q52" s="11"/>
      <c r="R52" s="11"/>
    </row>
    <row r="53" spans="1:18" ht="12.75" customHeight="1" x14ac:dyDescent="0.2">
      <c r="A53" s="698" t="s">
        <v>158</v>
      </c>
      <c r="B53" s="699"/>
      <c r="C53" s="699"/>
      <c r="D53" s="699"/>
      <c r="E53" s="700"/>
      <c r="F53" s="286"/>
      <c r="G53" s="286"/>
      <c r="H53" s="286"/>
      <c r="I53" s="286"/>
      <c r="J53" s="53"/>
      <c r="K53" s="11"/>
      <c r="L53" s="11"/>
      <c r="M53" s="11"/>
      <c r="N53" s="11"/>
      <c r="O53" s="11"/>
      <c r="P53" s="11"/>
      <c r="Q53" s="11"/>
      <c r="R53" s="11"/>
    </row>
    <row r="54" spans="1:18" ht="12.75" customHeight="1" x14ac:dyDescent="0.2">
      <c r="A54" s="59"/>
      <c r="B54" s="60" t="s">
        <v>159</v>
      </c>
      <c r="C54" s="61"/>
      <c r="D54" s="61"/>
      <c r="E54" s="64"/>
      <c r="F54" s="293"/>
      <c r="G54" s="294"/>
      <c r="H54" s="293">
        <v>0</v>
      </c>
      <c r="I54" s="286"/>
      <c r="J54" s="53"/>
      <c r="K54" s="11"/>
      <c r="L54" s="11"/>
      <c r="M54" s="11"/>
      <c r="N54" s="83" t="s">
        <v>187</v>
      </c>
      <c r="O54" s="11"/>
      <c r="P54" s="11"/>
      <c r="Q54" s="11"/>
      <c r="R54" s="11"/>
    </row>
    <row r="55" spans="1:18" ht="12.75" customHeight="1" x14ac:dyDescent="0.2">
      <c r="A55" s="59"/>
      <c r="B55" s="60" t="s">
        <v>160</v>
      </c>
      <c r="C55" s="61"/>
      <c r="D55" s="61"/>
      <c r="E55" s="64"/>
      <c r="F55" s="293"/>
      <c r="G55" s="294"/>
      <c r="H55" s="293">
        <v>0</v>
      </c>
      <c r="I55" s="286"/>
      <c r="J55" s="53"/>
      <c r="K55" s="11"/>
      <c r="L55" s="11"/>
      <c r="M55" s="11"/>
      <c r="N55" s="83" t="s">
        <v>186</v>
      </c>
      <c r="O55" s="11"/>
      <c r="P55" s="11"/>
      <c r="Q55" s="11"/>
      <c r="R55" s="11"/>
    </row>
    <row r="56" spans="1:18" ht="12.75" customHeight="1" x14ac:dyDescent="0.2">
      <c r="A56" s="59"/>
      <c r="B56" s="60" t="s">
        <v>161</v>
      </c>
      <c r="C56" s="61"/>
      <c r="D56" s="61"/>
      <c r="E56" s="64"/>
      <c r="F56" s="293"/>
      <c r="G56" s="292"/>
      <c r="H56" s="293">
        <v>0</v>
      </c>
      <c r="I56" s="286"/>
      <c r="J56" s="53"/>
      <c r="K56" s="11"/>
      <c r="L56" s="11"/>
      <c r="M56" s="11"/>
      <c r="N56" s="83" t="s">
        <v>185</v>
      </c>
      <c r="O56" s="11"/>
      <c r="P56" s="11"/>
      <c r="Q56" s="11"/>
      <c r="R56" s="11"/>
    </row>
    <row r="57" spans="1:18" ht="12.75" customHeight="1" x14ac:dyDescent="0.2">
      <c r="A57" s="59"/>
      <c r="B57" s="61"/>
      <c r="C57" s="61"/>
      <c r="D57" s="61"/>
      <c r="E57" s="62" t="s">
        <v>162</v>
      </c>
      <c r="F57" s="295">
        <f>F51+F52</f>
        <v>0</v>
      </c>
      <c r="G57" s="295">
        <f>SUM(G51+G52+G54+G55+G56)</f>
        <v>0</v>
      </c>
      <c r="H57" s="295">
        <f>F57-G57</f>
        <v>0</v>
      </c>
      <c r="I57" s="701" t="s">
        <v>163</v>
      </c>
      <c r="J57" s="53"/>
      <c r="K57" s="11"/>
      <c r="L57" s="11"/>
      <c r="M57" s="11"/>
      <c r="N57" s="11"/>
      <c r="O57" s="11"/>
      <c r="P57" s="11"/>
      <c r="Q57" s="11"/>
      <c r="R57" s="11"/>
    </row>
    <row r="58" spans="1:18" ht="12.75" customHeight="1" x14ac:dyDescent="0.2">
      <c r="A58" s="703" t="s">
        <v>164</v>
      </c>
      <c r="B58" s="704"/>
      <c r="C58" s="704"/>
      <c r="D58" s="704"/>
      <c r="E58" s="705"/>
      <c r="F58" s="325" t="s">
        <v>297</v>
      </c>
      <c r="G58" s="325" t="s">
        <v>296</v>
      </c>
      <c r="H58" s="296"/>
      <c r="I58" s="702"/>
      <c r="J58" s="69" t="s">
        <v>165</v>
      </c>
      <c r="K58" s="11"/>
      <c r="L58" s="11"/>
      <c r="M58" s="11"/>
      <c r="N58" s="11"/>
      <c r="O58" s="11"/>
      <c r="P58" s="11"/>
      <c r="Q58" s="11"/>
      <c r="R58" s="11"/>
    </row>
    <row r="59" spans="1:18" ht="12.75" customHeight="1" x14ac:dyDescent="0.2">
      <c r="A59" s="66"/>
      <c r="B59" s="307" t="s">
        <v>319</v>
      </c>
      <c r="C59" s="67"/>
      <c r="D59" s="67"/>
      <c r="E59" s="68"/>
      <c r="F59" s="289">
        <f>'4.1 CSF'!O74</f>
        <v>0</v>
      </c>
      <c r="G59" s="289">
        <f>'4.1 CSF'!P74</f>
        <v>0</v>
      </c>
      <c r="H59" s="324"/>
      <c r="I59" s="297">
        <f t="shared" ref="I59:I65" si="1">$F59-$G59</f>
        <v>0</v>
      </c>
      <c r="J59" s="334">
        <f>F59</f>
        <v>0</v>
      </c>
      <c r="K59" s="69" t="s">
        <v>166</v>
      </c>
      <c r="L59" s="11"/>
      <c r="M59" s="11"/>
      <c r="N59" s="123">
        <f>$F59-$G59</f>
        <v>0</v>
      </c>
      <c r="O59" s="11"/>
      <c r="P59" s="11"/>
      <c r="Q59" s="11"/>
      <c r="R59" s="11"/>
    </row>
    <row r="60" spans="1:18" ht="12.75" customHeight="1" x14ac:dyDescent="0.2">
      <c r="A60" s="70"/>
      <c r="B60" s="307" t="s">
        <v>320</v>
      </c>
      <c r="C60" s="67"/>
      <c r="D60" s="67"/>
      <c r="E60" s="68"/>
      <c r="F60" s="298">
        <f>'4.1 CSF'!O96</f>
        <v>0</v>
      </c>
      <c r="G60" s="296">
        <f>'4.1 CSF'!P96</f>
        <v>0</v>
      </c>
      <c r="H60" s="292"/>
      <c r="I60" s="291">
        <f t="shared" si="1"/>
        <v>0</v>
      </c>
      <c r="J60" s="335"/>
      <c r="K60" s="69" t="s">
        <v>167</v>
      </c>
      <c r="L60" s="11"/>
      <c r="M60" s="11"/>
      <c r="N60" s="65">
        <f>$F60-$G60</f>
        <v>0</v>
      </c>
      <c r="O60" s="11"/>
      <c r="P60" s="11"/>
      <c r="Q60" s="11"/>
      <c r="R60" s="11"/>
    </row>
    <row r="61" spans="1:18" ht="12.75" customHeight="1" x14ac:dyDescent="0.2">
      <c r="A61" s="71" t="s">
        <v>168</v>
      </c>
      <c r="B61" s="307" t="s">
        <v>284</v>
      </c>
      <c r="C61" s="67"/>
      <c r="D61" s="67"/>
      <c r="E61" s="68"/>
      <c r="F61" s="298">
        <f>'4.1 CSF'!O97</f>
        <v>0</v>
      </c>
      <c r="G61" s="296">
        <f>'4.1 CSF'!P97</f>
        <v>0</v>
      </c>
      <c r="H61" s="292"/>
      <c r="I61" s="291">
        <f t="shared" si="1"/>
        <v>0</v>
      </c>
      <c r="J61" s="336"/>
      <c r="K61" s="11"/>
      <c r="L61" s="11"/>
      <c r="M61" s="11"/>
      <c r="N61" s="65">
        <f>$F61-$G61</f>
        <v>0</v>
      </c>
      <c r="O61" s="11"/>
      <c r="P61" s="11"/>
      <c r="Q61" s="11"/>
      <c r="R61" s="11"/>
    </row>
    <row r="62" spans="1:18" ht="12.75" customHeight="1" x14ac:dyDescent="0.2">
      <c r="A62" s="72">
        <f>SUM((F51+F52)*0.1)+SUM((F59+F60+F61)*0.15)+1</f>
        <v>1</v>
      </c>
      <c r="B62" s="307" t="s">
        <v>283</v>
      </c>
      <c r="C62" s="67"/>
      <c r="D62" s="67"/>
      <c r="E62" s="68"/>
      <c r="F62" s="298">
        <f>'4.1 CSF'!O98</f>
        <v>0</v>
      </c>
      <c r="G62" s="296">
        <f>'4.1 CSF'!P98</f>
        <v>0</v>
      </c>
      <c r="H62" s="292"/>
      <c r="I62" s="291">
        <f t="shared" si="1"/>
        <v>0</v>
      </c>
      <c r="J62" s="336" t="str">
        <f>IF(F62&gt;A62,"exceeds maximum","")</f>
        <v/>
      </c>
      <c r="K62" s="11"/>
      <c r="L62" s="11"/>
      <c r="M62" s="11"/>
      <c r="N62" s="65">
        <f>$F62-$G62</f>
        <v>0</v>
      </c>
      <c r="O62" s="11"/>
      <c r="P62" s="11"/>
      <c r="Q62" s="11"/>
      <c r="R62" s="11"/>
    </row>
    <row r="63" spans="1:18" ht="12.75" customHeight="1" x14ac:dyDescent="0.2">
      <c r="A63" s="59"/>
      <c r="B63" s="307" t="s">
        <v>321</v>
      </c>
      <c r="C63" s="73"/>
      <c r="D63" s="305"/>
      <c r="E63" s="308"/>
      <c r="F63" s="296">
        <f>'4.1 CSF'!O105</f>
        <v>0</v>
      </c>
      <c r="G63" s="296">
        <f>'4.1 CSF'!P105</f>
        <v>0</v>
      </c>
      <c r="H63" s="292"/>
      <c r="I63" s="291">
        <f t="shared" si="1"/>
        <v>0</v>
      </c>
      <c r="J63" s="337"/>
      <c r="K63" s="11"/>
      <c r="L63" s="11"/>
      <c r="M63" s="11"/>
      <c r="N63" s="65"/>
      <c r="O63" s="11"/>
      <c r="P63" s="11"/>
      <c r="Q63" s="11"/>
      <c r="R63" s="11"/>
    </row>
    <row r="64" spans="1:18" ht="12.75" customHeight="1" x14ac:dyDescent="0.2">
      <c r="A64" s="309"/>
      <c r="B64" s="307" t="s">
        <v>295</v>
      </c>
      <c r="C64" s="327"/>
      <c r="D64" s="327"/>
      <c r="E64" s="328"/>
      <c r="F64" s="296">
        <f>'4.1 CSF'!O110</f>
        <v>0</v>
      </c>
      <c r="G64" s="296">
        <f>'4.1 CSF'!P110</f>
        <v>0</v>
      </c>
      <c r="H64" s="292"/>
      <c r="I64" s="291">
        <f t="shared" si="1"/>
        <v>0</v>
      </c>
      <c r="J64" s="337"/>
      <c r="K64" s="11"/>
      <c r="L64" s="11"/>
      <c r="M64" s="11"/>
      <c r="N64" s="65">
        <f>$F64-$G64</f>
        <v>0</v>
      </c>
      <c r="O64" s="11"/>
      <c r="P64" s="11"/>
      <c r="Q64" s="11"/>
      <c r="R64" s="11"/>
    </row>
    <row r="65" spans="1:18" ht="12.75" customHeight="1" x14ac:dyDescent="0.2">
      <c r="A65" s="309"/>
      <c r="B65" s="307" t="s">
        <v>298</v>
      </c>
      <c r="C65" s="327"/>
      <c r="D65" s="706"/>
      <c r="E65" s="707"/>
      <c r="F65" s="306"/>
      <c r="G65" s="306">
        <v>0</v>
      </c>
      <c r="H65" s="292"/>
      <c r="I65" s="291">
        <f t="shared" si="1"/>
        <v>0</v>
      </c>
      <c r="J65" s="337"/>
      <c r="K65" s="11"/>
      <c r="L65" s="11"/>
      <c r="M65" s="11"/>
      <c r="N65" s="65">
        <f>$F65-$G65</f>
        <v>0</v>
      </c>
      <c r="O65" s="11"/>
      <c r="P65" s="11"/>
      <c r="Q65" s="11"/>
      <c r="R65" s="11"/>
    </row>
    <row r="66" spans="1:18" ht="12.75" customHeight="1" x14ac:dyDescent="0.2">
      <c r="A66" s="309"/>
      <c r="B66" s="310"/>
      <c r="C66" s="327"/>
      <c r="D66" s="327"/>
      <c r="E66" s="330" t="s">
        <v>299</v>
      </c>
      <c r="F66" s="295">
        <f>F57+F59+F60+F61+F62+F63+F64+F65</f>
        <v>0</v>
      </c>
      <c r="G66" s="296"/>
      <c r="H66" s="296"/>
      <c r="I66" s="296"/>
      <c r="J66" s="335">
        <f>SUM(I59:I66)</f>
        <v>0</v>
      </c>
      <c r="K66" s="43" t="s">
        <v>169</v>
      </c>
      <c r="L66" s="11"/>
      <c r="M66" s="11"/>
      <c r="N66" s="65" t="e">
        <f>#REF!-#REF!</f>
        <v>#REF!</v>
      </c>
      <c r="O66" s="11"/>
      <c r="P66" s="11"/>
      <c r="Q66" s="11"/>
      <c r="R66" s="11"/>
    </row>
    <row r="67" spans="1:18" ht="12.75" customHeight="1" x14ac:dyDescent="0.2">
      <c r="A67" s="814" t="s">
        <v>170</v>
      </c>
      <c r="B67" s="815"/>
      <c r="C67" s="815"/>
      <c r="D67" s="815"/>
      <c r="E67" s="816"/>
      <c r="F67" s="817"/>
      <c r="G67" s="818">
        <v>0</v>
      </c>
      <c r="H67" s="819"/>
      <c r="I67" s="817"/>
      <c r="J67" s="337"/>
      <c r="K67" s="11"/>
      <c r="L67" s="11"/>
      <c r="M67" s="11"/>
      <c r="N67" s="813"/>
      <c r="O67" s="11"/>
      <c r="P67" s="11"/>
      <c r="Q67" s="11"/>
      <c r="R67" s="11"/>
    </row>
    <row r="68" spans="1:18" ht="12.75" customHeight="1" x14ac:dyDescent="0.2">
      <c r="A68" s="814"/>
      <c r="B68" s="815"/>
      <c r="C68" s="815"/>
      <c r="D68" s="815"/>
      <c r="E68" s="816"/>
      <c r="F68" s="817"/>
      <c r="G68" s="818"/>
      <c r="H68" s="820"/>
      <c r="I68" s="817"/>
      <c r="J68" s="337"/>
      <c r="K68" s="11"/>
      <c r="L68" s="11"/>
      <c r="M68" s="11"/>
      <c r="N68" s="813"/>
      <c r="O68" s="11"/>
      <c r="P68" s="11"/>
      <c r="Q68" s="11"/>
      <c r="R68" s="11"/>
    </row>
    <row r="69" spans="1:18" ht="12.75" customHeight="1" x14ac:dyDescent="0.2">
      <c r="A69" s="74"/>
      <c r="B69" s="75" t="s">
        <v>171</v>
      </c>
      <c r="C69" s="61"/>
      <c r="D69" s="61"/>
      <c r="E69" s="64"/>
      <c r="F69" s="286"/>
      <c r="G69" s="292"/>
      <c r="H69" s="286"/>
      <c r="I69" s="286"/>
      <c r="J69" s="337"/>
      <c r="K69" s="11"/>
      <c r="L69" s="11"/>
      <c r="M69" s="11"/>
      <c r="N69" s="58"/>
      <c r="O69" s="11"/>
      <c r="P69" s="11"/>
      <c r="Q69" s="11"/>
      <c r="R69" s="11"/>
    </row>
    <row r="70" spans="1:18" ht="12.75" customHeight="1" x14ac:dyDescent="0.2">
      <c r="A70" s="59"/>
      <c r="B70" s="75" t="s">
        <v>172</v>
      </c>
      <c r="C70" s="61"/>
      <c r="D70" s="61"/>
      <c r="E70" s="64"/>
      <c r="F70" s="286"/>
      <c r="G70" s="292"/>
      <c r="H70" s="286"/>
      <c r="I70" s="286"/>
      <c r="J70" s="337"/>
      <c r="K70" s="11"/>
      <c r="L70" s="11"/>
      <c r="M70" s="11"/>
      <c r="N70" s="58"/>
      <c r="O70" s="11"/>
      <c r="P70" s="11"/>
      <c r="Q70" s="11"/>
      <c r="R70" s="11"/>
    </row>
    <row r="71" spans="1:18" ht="12.75" customHeight="1" x14ac:dyDescent="0.2">
      <c r="A71" s="59"/>
      <c r="B71" s="75" t="s">
        <v>173</v>
      </c>
      <c r="C71" s="61"/>
      <c r="D71" s="61"/>
      <c r="E71" s="64"/>
      <c r="F71" s="286"/>
      <c r="G71" s="292"/>
      <c r="H71" s="286"/>
      <c r="I71" s="286"/>
      <c r="J71" s="337"/>
      <c r="K71" s="11"/>
      <c r="L71" s="11"/>
      <c r="M71" s="11"/>
      <c r="N71" s="58"/>
      <c r="O71" s="11"/>
      <c r="P71" s="11"/>
      <c r="Q71" s="11"/>
      <c r="R71" s="11"/>
    </row>
    <row r="72" spans="1:18" ht="12.75" customHeight="1" x14ac:dyDescent="0.2">
      <c r="A72" s="59"/>
      <c r="B72" s="75" t="s">
        <v>174</v>
      </c>
      <c r="C72" s="61"/>
      <c r="D72" s="61"/>
      <c r="E72" s="64"/>
      <c r="F72" s="286"/>
      <c r="G72" s="292"/>
      <c r="H72" s="286"/>
      <c r="I72" s="286"/>
      <c r="J72" s="337"/>
      <c r="K72" s="11"/>
      <c r="L72" s="11"/>
      <c r="M72" s="11"/>
      <c r="N72" s="58"/>
      <c r="O72" s="11"/>
      <c r="P72" s="322" t="s">
        <v>232</v>
      </c>
      <c r="Q72" s="11"/>
      <c r="R72" s="11"/>
    </row>
    <row r="73" spans="1:18" ht="12.75" customHeight="1" x14ac:dyDescent="0.2">
      <c r="A73" s="59"/>
      <c r="B73" s="75" t="s">
        <v>175</v>
      </c>
      <c r="C73" s="61"/>
      <c r="D73" s="61"/>
      <c r="E73" s="64"/>
      <c r="F73" s="286"/>
      <c r="G73" s="292"/>
      <c r="H73" s="286"/>
      <c r="I73" s="286"/>
      <c r="J73" s="337"/>
      <c r="K73" s="11"/>
      <c r="L73" s="11"/>
      <c r="M73" s="11"/>
      <c r="N73" s="58"/>
      <c r="O73" s="11"/>
      <c r="P73" s="128"/>
      <c r="Q73" s="11"/>
      <c r="R73" s="11"/>
    </row>
    <row r="74" spans="1:18" ht="12.75" customHeight="1" x14ac:dyDescent="0.2">
      <c r="A74" s="713" t="s">
        <v>228</v>
      </c>
      <c r="B74" s="714"/>
      <c r="C74" s="714"/>
      <c r="D74" s="714"/>
      <c r="E74" s="715"/>
      <c r="F74" s="690">
        <f>SUM(F59:F65)</f>
        <v>0</v>
      </c>
      <c r="G74" s="690">
        <f>SUM(G59:G73)</f>
        <v>0</v>
      </c>
      <c r="H74" s="692">
        <v>0</v>
      </c>
      <c r="I74" s="690">
        <f>SUM(I59:I65)-SUM($G$27:$G$31)</f>
        <v>0</v>
      </c>
      <c r="J74" s="335"/>
      <c r="K74" s="11"/>
      <c r="L74" s="11"/>
      <c r="M74" s="11"/>
      <c r="N74" s="694">
        <f>SUM($H$17:$H$24)-SUM($G$27:$G$31)</f>
        <v>0</v>
      </c>
      <c r="O74" s="11"/>
      <c r="P74" s="320">
        <v>0.3</v>
      </c>
      <c r="Q74" s="11"/>
      <c r="R74" s="11"/>
    </row>
    <row r="75" spans="1:18" ht="12.75" customHeight="1" x14ac:dyDescent="0.2">
      <c r="A75" s="716"/>
      <c r="B75" s="717"/>
      <c r="C75" s="717"/>
      <c r="D75" s="717"/>
      <c r="E75" s="718"/>
      <c r="F75" s="691"/>
      <c r="G75" s="691"/>
      <c r="H75" s="693"/>
      <c r="I75" s="691"/>
      <c r="J75" s="335">
        <f>F74-G74</f>
        <v>0</v>
      </c>
      <c r="K75" s="43" t="s">
        <v>176</v>
      </c>
      <c r="L75" s="11"/>
      <c r="M75" s="11"/>
      <c r="N75" s="695"/>
      <c r="O75" s="11"/>
      <c r="P75" s="321">
        <v>0</v>
      </c>
      <c r="Q75" s="11"/>
      <c r="R75" s="11"/>
    </row>
    <row r="76" spans="1:18" ht="24.6" customHeight="1" x14ac:dyDescent="0.2">
      <c r="A76" s="708" t="s">
        <v>229</v>
      </c>
      <c r="B76" s="709"/>
      <c r="C76" s="709"/>
      <c r="D76" s="709"/>
      <c r="E76" s="710"/>
      <c r="F76" s="286"/>
      <c r="G76" s="286"/>
      <c r="H76" s="299">
        <v>0</v>
      </c>
      <c r="I76" s="300">
        <v>0</v>
      </c>
      <c r="J76" s="337"/>
      <c r="K76" s="11"/>
      <c r="L76" s="11"/>
      <c r="M76" s="11"/>
      <c r="N76" s="318">
        <v>0</v>
      </c>
      <c r="O76" s="11"/>
      <c r="P76" s="11"/>
      <c r="Q76" s="11"/>
      <c r="R76" s="11"/>
    </row>
    <row r="77" spans="1:18" ht="12.75" customHeight="1" x14ac:dyDescent="0.2">
      <c r="A77" s="88" t="s">
        <v>230</v>
      </c>
      <c r="B77" s="61"/>
      <c r="C77" s="61"/>
      <c r="D77" s="61"/>
      <c r="E77" s="64"/>
      <c r="F77" s="286"/>
      <c r="G77" s="286"/>
      <c r="H77" s="296">
        <f>H74*H76</f>
        <v>0</v>
      </c>
      <c r="I77" s="296">
        <f>I74*I76</f>
        <v>0</v>
      </c>
      <c r="J77" s="337"/>
      <c r="K77" s="11"/>
      <c r="L77" s="11"/>
      <c r="M77" s="11"/>
      <c r="N77" s="65">
        <f>$H$32*$H$34</f>
        <v>0</v>
      </c>
      <c r="O77" s="11"/>
      <c r="P77" s="11"/>
      <c r="Q77" s="11"/>
      <c r="R77" s="11"/>
    </row>
    <row r="78" spans="1:18" ht="12.75" customHeight="1" x14ac:dyDescent="0.2">
      <c r="A78" s="88" t="s">
        <v>177</v>
      </c>
      <c r="B78" s="61"/>
      <c r="C78" s="61"/>
      <c r="D78" s="61"/>
      <c r="E78" s="64"/>
      <c r="F78" s="286"/>
      <c r="G78" s="296"/>
      <c r="H78" s="296">
        <f>H74+H77</f>
        <v>0</v>
      </c>
      <c r="I78" s="296">
        <f>I74+I77</f>
        <v>0</v>
      </c>
      <c r="J78" s="337"/>
      <c r="K78" s="11"/>
      <c r="L78" s="11"/>
      <c r="M78" s="11"/>
      <c r="N78" s="65">
        <f>$H$32+$H$35</f>
        <v>0</v>
      </c>
      <c r="O78" s="11"/>
      <c r="P78" s="11"/>
      <c r="Q78" s="11"/>
      <c r="R78" s="11"/>
    </row>
    <row r="79" spans="1:18" ht="12.75" customHeight="1" x14ac:dyDescent="0.2">
      <c r="A79" s="88" t="s">
        <v>178</v>
      </c>
      <c r="B79" s="61"/>
      <c r="C79" s="61"/>
      <c r="D79" s="61"/>
      <c r="E79" s="64"/>
      <c r="F79" s="286"/>
      <c r="G79" s="295"/>
      <c r="H79" s="295">
        <f>H57</f>
        <v>0</v>
      </c>
      <c r="I79" s="295">
        <f>I74+I77</f>
        <v>0</v>
      </c>
      <c r="J79" s="338">
        <f>H79+I79</f>
        <v>0</v>
      </c>
      <c r="K79" s="43" t="s">
        <v>196</v>
      </c>
      <c r="L79" s="11"/>
      <c r="M79" s="11"/>
      <c r="N79" s="124">
        <f>$H$15+$H$36</f>
        <v>0</v>
      </c>
      <c r="O79" s="11"/>
      <c r="P79" s="11"/>
      <c r="Q79" s="11"/>
      <c r="R79" s="11"/>
    </row>
    <row r="80" spans="1:18" ht="11.85" customHeight="1" x14ac:dyDescent="0.2">
      <c r="A80" s="698" t="s">
        <v>179</v>
      </c>
      <c r="B80" s="711"/>
      <c r="C80" s="711"/>
      <c r="D80" s="711"/>
      <c r="E80" s="712"/>
      <c r="F80" s="286"/>
      <c r="G80" s="323" t="str">
        <f>IF('1.1 Residential'!L51&gt;0,"SLIHC Rehab","")</f>
        <v/>
      </c>
      <c r="H80" s="331" t="s">
        <v>300</v>
      </c>
      <c r="I80" s="331" t="s">
        <v>301</v>
      </c>
      <c r="K80" s="11"/>
      <c r="L80" s="11"/>
      <c r="M80" s="11"/>
      <c r="N80" s="58"/>
      <c r="O80" s="11"/>
      <c r="P80" s="11"/>
      <c r="Q80" s="11"/>
      <c r="R80" s="11"/>
    </row>
    <row r="81" spans="1:18" ht="12.75" customHeight="1" x14ac:dyDescent="0.2">
      <c r="A81" s="88" t="s">
        <v>231</v>
      </c>
      <c r="B81" s="75"/>
      <c r="C81" s="61"/>
      <c r="D81" s="61"/>
      <c r="E81" s="64"/>
      <c r="F81" s="286"/>
      <c r="G81" s="286"/>
      <c r="H81" s="301">
        <v>1</v>
      </c>
      <c r="I81" s="301">
        <v>1</v>
      </c>
      <c r="K81" s="11"/>
      <c r="L81" s="11"/>
      <c r="M81" s="11"/>
      <c r="N81" s="126">
        <v>1</v>
      </c>
      <c r="O81" s="11"/>
      <c r="P81" s="11"/>
      <c r="Q81" s="11"/>
      <c r="R81" s="11"/>
    </row>
    <row r="82" spans="1:18" ht="12.75" customHeight="1" x14ac:dyDescent="0.2">
      <c r="A82" s="88" t="s">
        <v>180</v>
      </c>
      <c r="B82" s="75"/>
      <c r="C82" s="61"/>
      <c r="D82" s="61"/>
      <c r="E82" s="64"/>
      <c r="F82" s="286"/>
      <c r="G82" s="286"/>
      <c r="H82" s="295">
        <f>H79*H81</f>
        <v>0</v>
      </c>
      <c r="I82" s="295">
        <f>I79*I81</f>
        <v>0</v>
      </c>
      <c r="K82" s="11"/>
      <c r="L82" s="11"/>
      <c r="M82" s="11"/>
      <c r="N82" s="295">
        <f>N79*N81</f>
        <v>0</v>
      </c>
      <c r="O82" s="11"/>
      <c r="P82" s="11"/>
      <c r="Q82" s="11"/>
      <c r="R82" s="11"/>
    </row>
    <row r="83" spans="1:18" ht="12.75" customHeight="1" x14ac:dyDescent="0.2">
      <c r="A83" s="88" t="s">
        <v>181</v>
      </c>
      <c r="B83" s="75"/>
      <c r="C83" s="61"/>
      <c r="D83" s="61"/>
      <c r="E83" s="367"/>
      <c r="F83" s="76" t="s">
        <v>182</v>
      </c>
      <c r="G83" s="122">
        <f>'1.3 Qualified Basis'!G83</f>
        <v>43040</v>
      </c>
      <c r="H83" s="302">
        <f>'1.3 Qualified Basis'!H83</f>
        <v>3.2300000000000002E-2</v>
      </c>
      <c r="I83" s="302">
        <f>'1.3 Qualified Basis'!I83</f>
        <v>0.09</v>
      </c>
      <c r="K83" s="11"/>
      <c r="L83" s="11"/>
      <c r="M83" s="11"/>
      <c r="N83" s="127">
        <f>I83</f>
        <v>0.09</v>
      </c>
      <c r="O83" s="11"/>
      <c r="P83" s="11"/>
      <c r="Q83" s="11"/>
      <c r="R83" s="11"/>
    </row>
    <row r="84" spans="1:18" ht="15" customHeight="1" x14ac:dyDescent="0.2">
      <c r="A84" s="380" t="s">
        <v>337</v>
      </c>
      <c r="B84" s="75"/>
      <c r="C84" s="61"/>
      <c r="D84" s="61"/>
      <c r="E84" s="367"/>
      <c r="F84" s="304" t="s">
        <v>183</v>
      </c>
      <c r="G84" s="303">
        <f>I84+H84</f>
        <v>0</v>
      </c>
      <c r="H84" s="303">
        <f>H82*H83</f>
        <v>0</v>
      </c>
      <c r="I84" s="303">
        <f>I82*I83</f>
        <v>0</v>
      </c>
      <c r="K84" s="11"/>
      <c r="L84" s="11"/>
      <c r="M84" s="11"/>
      <c r="N84" s="303">
        <f>N82*N83</f>
        <v>0</v>
      </c>
      <c r="O84" s="11"/>
      <c r="P84" s="11"/>
      <c r="Q84" s="11"/>
      <c r="R84" s="11"/>
    </row>
    <row r="85" spans="1:18" ht="15" customHeight="1" x14ac:dyDescent="0.2">
      <c r="A85" s="362"/>
      <c r="B85" s="363"/>
      <c r="C85" s="99"/>
      <c r="D85" s="99"/>
      <c r="E85" s="364"/>
      <c r="F85" s="365"/>
      <c r="G85" s="366"/>
      <c r="H85" s="366"/>
      <c r="I85" s="366"/>
      <c r="K85" s="11"/>
      <c r="L85" s="11"/>
      <c r="M85" s="11"/>
      <c r="N85" s="366"/>
      <c r="O85" s="11"/>
      <c r="P85" s="11"/>
      <c r="Q85" s="11"/>
      <c r="R85" s="11"/>
    </row>
    <row r="86" spans="1:18" ht="12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18" ht="12.75" customHeight="1" x14ac:dyDescent="0.2">
      <c r="A87" s="319" t="s">
        <v>339</v>
      </c>
      <c r="B87" s="11"/>
      <c r="C87" s="77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ht="12.75" customHeight="1" x14ac:dyDescent="0.2">
      <c r="A88" s="319" t="s">
        <v>338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</row>
    <row r="89" spans="1:18" ht="12.75" customHeight="1" x14ac:dyDescent="0.2">
      <c r="B89" s="4"/>
      <c r="C89" s="4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ht="12.75" customHeight="1" x14ac:dyDescent="0.2">
      <c r="A90" s="11"/>
      <c r="B90" s="4"/>
      <c r="C90" s="4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 spans="1:18" ht="12.75" customHeight="1" x14ac:dyDescent="0.2">
      <c r="A91" s="4"/>
      <c r="B91" s="4"/>
      <c r="C91" s="4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ht="12.75" customHeight="1" x14ac:dyDescent="0.2">
      <c r="A92"/>
      <c r="B92"/>
      <c r="C92"/>
      <c r="D92" s="11"/>
      <c r="E92" s="109" t="s">
        <v>251</v>
      </c>
      <c r="F92" s="100"/>
      <c r="G92" s="3"/>
      <c r="H92" s="11"/>
      <c r="I92" s="98"/>
      <c r="J92" s="11"/>
      <c r="K92" s="11"/>
      <c r="L92" s="11"/>
      <c r="M92" s="11"/>
      <c r="N92" s="11"/>
      <c r="O92" s="11"/>
      <c r="P92" s="11"/>
      <c r="Q92" s="11"/>
      <c r="R92" s="11"/>
    </row>
    <row r="93" spans="1:18" ht="12.75" customHeight="1" x14ac:dyDescent="0.2">
      <c r="A93"/>
      <c r="B93"/>
      <c r="C93"/>
      <c r="D93" s="11"/>
      <c r="E93" s="101" t="s">
        <v>252</v>
      </c>
      <c r="F93" s="102"/>
      <c r="G93" s="102"/>
      <c r="H93" s="103"/>
      <c r="I93" s="97"/>
      <c r="J93" s="11"/>
      <c r="K93" s="11"/>
      <c r="L93" s="11"/>
      <c r="M93" s="11"/>
      <c r="N93" s="11"/>
      <c r="O93" s="11"/>
      <c r="P93" s="11"/>
      <c r="Q93" s="11"/>
      <c r="R93" s="11"/>
    </row>
    <row r="94" spans="1:18" ht="12.75" customHeight="1" x14ac:dyDescent="0.2">
      <c r="A94"/>
      <c r="B94"/>
      <c r="C94"/>
      <c r="D94" s="11"/>
      <c r="E94" s="104" t="s">
        <v>253</v>
      </c>
      <c r="F94" s="105"/>
      <c r="G94" s="105"/>
      <c r="H94" s="106"/>
      <c r="I94" s="97"/>
      <c r="J94" s="11"/>
      <c r="K94" s="11"/>
      <c r="L94" s="11"/>
      <c r="M94" s="11"/>
      <c r="N94" s="11"/>
      <c r="O94" s="11"/>
      <c r="P94" s="11"/>
      <c r="Q94" s="11"/>
      <c r="R94" s="11"/>
    </row>
    <row r="95" spans="1:18" ht="12.75" customHeight="1" x14ac:dyDescent="0.2">
      <c r="A95"/>
      <c r="B95"/>
      <c r="C95"/>
      <c r="D95" s="11"/>
      <c r="E95" s="104"/>
      <c r="F95" s="105" t="s">
        <v>254</v>
      </c>
      <c r="G95" s="110">
        <v>0.5</v>
      </c>
      <c r="H95" s="111"/>
      <c r="I95" s="99"/>
      <c r="J95" s="11"/>
      <c r="K95" s="11"/>
      <c r="L95" s="11"/>
      <c r="M95" s="11"/>
      <c r="N95" s="11"/>
      <c r="O95" s="11"/>
      <c r="P95" s="11"/>
      <c r="Q95" s="11"/>
      <c r="R95" s="11"/>
    </row>
    <row r="96" spans="1:18" ht="12.75" customHeight="1" x14ac:dyDescent="0.2">
      <c r="A96"/>
      <c r="B96"/>
      <c r="C96"/>
      <c r="D96" s="11"/>
      <c r="E96" s="104"/>
      <c r="F96" s="105" t="s">
        <v>255</v>
      </c>
      <c r="G96" s="110">
        <v>0.25</v>
      </c>
      <c r="H96" s="1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1:18" ht="12.75" customHeight="1" x14ac:dyDescent="0.2">
      <c r="A97"/>
      <c r="B97"/>
      <c r="C97"/>
      <c r="D97" s="11"/>
      <c r="E97" s="104"/>
      <c r="F97" s="105" t="s">
        <v>256</v>
      </c>
      <c r="G97" s="110">
        <v>0.75</v>
      </c>
      <c r="H97" s="1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ht="12.75" customHeight="1" x14ac:dyDescent="0.2">
      <c r="A98"/>
      <c r="B98"/>
      <c r="C98"/>
      <c r="D98" s="11"/>
      <c r="E98" s="107"/>
      <c r="F98" s="108" t="s">
        <v>257</v>
      </c>
      <c r="G98" s="112">
        <v>0.75</v>
      </c>
      <c r="H98" s="113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 spans="1:18" ht="12.75" customHeight="1" x14ac:dyDescent="0.2">
      <c r="A99" s="11"/>
      <c r="B99" s="11"/>
      <c r="C99" s="11"/>
      <c r="D99" s="11"/>
      <c r="E99" s="116" t="s">
        <v>260</v>
      </c>
      <c r="F99" s="114"/>
      <c r="G99" s="115"/>
      <c r="H99" s="64"/>
      <c r="I99" s="99"/>
      <c r="J99" s="11"/>
      <c r="K99" s="11"/>
      <c r="L99" s="11"/>
      <c r="M99" s="11"/>
      <c r="N99" s="11"/>
      <c r="O99" s="11"/>
      <c r="P99" s="11"/>
      <c r="Q99" s="11"/>
      <c r="R99" s="11"/>
    </row>
    <row r="100" spans="1:18" ht="12.7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:18" ht="12.7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ht="12.7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:18" ht="12.7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:18" ht="12.7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1:18" ht="12.7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</sheetData>
  <sheetProtection algorithmName="SHA-512" hashValue="/eRAm//9JFTFxWPDslIN+QrMbSP6zTgiOFXA0nHwv51j3tikUTHUKPG+GUBV2/UcdqX8xh6k09PQrKsASaw0fQ==" saltValue="t8sCdOWBKUnL0M3nBA4kUw==" spinCount="100000" sheet="1" objects="1" scenarios="1"/>
  <mergeCells count="52">
    <mergeCell ref="C44:G44"/>
    <mergeCell ref="H46:I46"/>
    <mergeCell ref="A50:E50"/>
    <mergeCell ref="C1:G1"/>
    <mergeCell ref="C2:G2"/>
    <mergeCell ref="A11:E11"/>
    <mergeCell ref="F25:F26"/>
    <mergeCell ref="G25:G26"/>
    <mergeCell ref="I15:I16"/>
    <mergeCell ref="A16:E16"/>
    <mergeCell ref="D23:E23"/>
    <mergeCell ref="A25:E26"/>
    <mergeCell ref="C43:G43"/>
    <mergeCell ref="H25:H26"/>
    <mergeCell ref="I25:I26"/>
    <mergeCell ref="A34:E34"/>
    <mergeCell ref="A38:E38"/>
    <mergeCell ref="Q4:R4"/>
    <mergeCell ref="A5:E5"/>
    <mergeCell ref="A6:E6"/>
    <mergeCell ref="A7:E7"/>
    <mergeCell ref="A8:E8"/>
    <mergeCell ref="H4:I4"/>
    <mergeCell ref="N25:N26"/>
    <mergeCell ref="A32:E33"/>
    <mergeCell ref="F32:F33"/>
    <mergeCell ref="G32:G33"/>
    <mergeCell ref="H32:H33"/>
    <mergeCell ref="I32:I33"/>
    <mergeCell ref="N32:N33"/>
    <mergeCell ref="Q46:R46"/>
    <mergeCell ref="A47:E47"/>
    <mergeCell ref="A48:E48"/>
    <mergeCell ref="G67:G68"/>
    <mergeCell ref="H67:H68"/>
    <mergeCell ref="I67:I68"/>
    <mergeCell ref="I57:I58"/>
    <mergeCell ref="A58:E58"/>
    <mergeCell ref="D65:E65"/>
    <mergeCell ref="A49:E49"/>
    <mergeCell ref="A53:E53"/>
    <mergeCell ref="A80:E80"/>
    <mergeCell ref="N67:N68"/>
    <mergeCell ref="G74:G75"/>
    <mergeCell ref="H74:H75"/>
    <mergeCell ref="I74:I75"/>
    <mergeCell ref="N74:N75"/>
    <mergeCell ref="A76:E76"/>
    <mergeCell ref="A67:E68"/>
    <mergeCell ref="F67:F68"/>
    <mergeCell ref="A74:E75"/>
    <mergeCell ref="F74:F75"/>
  </mergeCells>
  <dataValidations disablePrompts="1" count="1">
    <dataValidation type="list" allowBlank="1" showInputMessage="1" showErrorMessage="1" sqref="H34:I34 N34 H76:I76 N76">
      <formula1>boost</formula1>
    </dataValidation>
  </dataValidations>
  <pageMargins left="0.75" right="0.75" top="0.5" bottom="0.25" header="0.3" footer="0.3"/>
  <pageSetup orientation="landscape" r:id="rId1"/>
  <rowBreaks count="1" manualBreakCount="1">
    <brk id="42" max="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indexed="22"/>
  </sheetPr>
  <dimension ref="A1:AE137"/>
  <sheetViews>
    <sheetView showGridLines="0" zoomScaleNormal="100" workbookViewId="0">
      <selection activeCell="E1" sqref="E1:L1"/>
    </sheetView>
  </sheetViews>
  <sheetFormatPr defaultColWidth="9.140625" defaultRowHeight="15.75" customHeight="1" x14ac:dyDescent="0.2"/>
  <cols>
    <col min="1" max="1" width="3.140625" style="6" customWidth="1"/>
    <col min="2" max="3" width="9.85546875" style="6" customWidth="1"/>
    <col min="4" max="4" width="9.85546875" style="16" customWidth="1"/>
    <col min="5" max="13" width="9.28515625" style="8" customWidth="1"/>
    <col min="14" max="14" width="9.28515625" style="2" customWidth="1"/>
    <col min="15" max="15" width="10.140625" style="4" customWidth="1"/>
    <col min="16" max="16" width="9.28515625" style="9" customWidth="1"/>
    <col min="17" max="17" width="9.28515625" style="2" customWidth="1"/>
    <col min="18" max="18" width="10.140625" style="2" customWidth="1"/>
    <col min="19" max="19" width="9.140625" style="2"/>
    <col min="20" max="16384" width="9.140625" style="4"/>
  </cols>
  <sheetData>
    <row r="1" spans="1:25" ht="14.1" customHeight="1" x14ac:dyDescent="0.2">
      <c r="A1" s="96"/>
      <c r="B1" s="648" t="s">
        <v>142</v>
      </c>
      <c r="C1" s="649"/>
      <c r="D1" s="650"/>
      <c r="E1" s="789" t="str">
        <f>'1.1 Residential'!E1:L1</f>
        <v xml:space="preserve"> </v>
      </c>
      <c r="F1" s="824"/>
      <c r="G1" s="824"/>
      <c r="H1" s="824"/>
      <c r="I1" s="824"/>
      <c r="J1" s="824"/>
      <c r="K1" s="824"/>
      <c r="L1" s="825"/>
      <c r="M1"/>
      <c r="N1" s="96" t="s">
        <v>117</v>
      </c>
      <c r="O1" s="245" t="str">
        <f>IF('1.1 Residential'!P1&gt;0,'1.1 Residential'!P1,"")</f>
        <v xml:space="preserve"> </v>
      </c>
      <c r="P1" s="1"/>
      <c r="Q1" s="80"/>
      <c r="S1" s="3"/>
      <c r="Y1"/>
    </row>
    <row r="2" spans="1:25" ht="14.1" customHeight="1" x14ac:dyDescent="0.2">
      <c r="A2" s="96"/>
      <c r="B2" s="648" t="s">
        <v>71</v>
      </c>
      <c r="C2" s="649"/>
      <c r="D2" s="650"/>
      <c r="E2" s="789" t="str">
        <f>'1.1 Residential'!E2:L2</f>
        <v xml:space="preserve"> </v>
      </c>
      <c r="F2" s="646"/>
      <c r="G2" s="646"/>
      <c r="H2" s="646"/>
      <c r="I2" s="646"/>
      <c r="J2" s="646"/>
      <c r="K2" s="646"/>
      <c r="L2" s="647"/>
      <c r="N2" s="3"/>
      <c r="O2" s="197" t="s">
        <v>116</v>
      </c>
      <c r="Q2" s="81"/>
      <c r="R2" s="82"/>
      <c r="S2" s="82"/>
      <c r="T2" s="82"/>
      <c r="U2" s="82"/>
      <c r="V2" s="82"/>
      <c r="W2" s="82"/>
      <c r="Y2"/>
    </row>
    <row r="3" spans="1:25" ht="14.1" customHeight="1" x14ac:dyDescent="0.2">
      <c r="A3" s="5"/>
      <c r="C3" s="5"/>
      <c r="D3" s="234" t="s">
        <v>506</v>
      </c>
      <c r="F3" s="3"/>
      <c r="G3" s="3"/>
      <c r="H3" s="3"/>
      <c r="I3" s="3"/>
      <c r="J3" s="3"/>
      <c r="K3" s="3"/>
      <c r="L3" s="3"/>
      <c r="M3" s="3"/>
      <c r="N3" s="191" t="s">
        <v>267</v>
      </c>
      <c r="O3" s="247" t="str">
        <f>'1.1 Residential'!O3</f>
        <v xml:space="preserve"> </v>
      </c>
      <c r="Q3" s="82"/>
      <c r="R3" s="82"/>
      <c r="S3" s="82"/>
      <c r="T3" s="82"/>
      <c r="U3" s="82"/>
      <c r="V3" s="82"/>
      <c r="W3" s="82"/>
      <c r="Y3"/>
    </row>
    <row r="4" spans="1:25" ht="15.75" customHeight="1" x14ac:dyDescent="0.25">
      <c r="A4" s="13"/>
      <c r="D4" s="11"/>
      <c r="E4" s="48"/>
      <c r="F4" s="48" t="s">
        <v>291</v>
      </c>
      <c r="K4" s="3"/>
      <c r="L4" s="3"/>
      <c r="M4" s="3"/>
      <c r="N4" s="3"/>
      <c r="O4" s="96" t="s">
        <v>249</v>
      </c>
      <c r="Q4" s="82"/>
      <c r="R4" s="82"/>
      <c r="S4" s="82"/>
      <c r="T4" s="82"/>
      <c r="U4" s="82"/>
      <c r="V4" s="82"/>
      <c r="W4" s="82"/>
      <c r="Y4"/>
    </row>
    <row r="5" spans="1:25" ht="12.75" customHeight="1" x14ac:dyDescent="0.2">
      <c r="A5" s="5"/>
      <c r="B5" s="198" t="s">
        <v>107</v>
      </c>
      <c r="C5" s="14"/>
      <c r="D5" s="11"/>
      <c r="E5" s="3"/>
      <c r="F5" s="3"/>
      <c r="G5" s="3"/>
      <c r="H5" s="3"/>
      <c r="I5" s="3"/>
      <c r="J5" s="3"/>
      <c r="K5" s="80"/>
      <c r="O5" s="42"/>
      <c r="Q5" s="82"/>
      <c r="R5" s="82"/>
      <c r="S5" s="82"/>
      <c r="T5" s="82"/>
      <c r="U5" s="82"/>
      <c r="V5" s="82"/>
      <c r="W5" s="82"/>
      <c r="Y5"/>
    </row>
    <row r="6" spans="1:25" ht="12.75" customHeight="1" x14ac:dyDescent="0.2">
      <c r="B6" s="5"/>
      <c r="C6" s="10" t="s">
        <v>129</v>
      </c>
      <c r="D6" s="11"/>
      <c r="E6" s="11"/>
      <c r="F6" s="80"/>
      <c r="G6" s="80"/>
      <c r="H6" s="80"/>
      <c r="I6" s="80"/>
      <c r="J6" s="80"/>
      <c r="K6" s="80"/>
      <c r="L6" s="226" t="str">
        <f>IF('1.1 Residential'!L6&gt;0,'1.1 Residential'!L6,"")</f>
        <v xml:space="preserve"> </v>
      </c>
      <c r="M6" s="44"/>
      <c r="N6" s="44"/>
      <c r="O6"/>
      <c r="Q6" s="82"/>
      <c r="R6" s="82"/>
      <c r="S6" s="82"/>
      <c r="T6" s="82"/>
      <c r="U6" s="82"/>
      <c r="V6" s="82"/>
      <c r="W6" s="82"/>
      <c r="Y6"/>
    </row>
    <row r="7" spans="1:25" ht="12.75" customHeight="1" x14ac:dyDescent="0.2">
      <c r="A7" s="5"/>
      <c r="B7" s="5"/>
      <c r="C7" s="10" t="s">
        <v>130</v>
      </c>
      <c r="D7" s="11"/>
      <c r="E7" s="80"/>
      <c r="F7" s="80"/>
      <c r="G7" s="80"/>
      <c r="H7" s="80"/>
      <c r="I7" s="80"/>
      <c r="J7" s="80"/>
      <c r="K7" s="80"/>
      <c r="L7" s="574" t="str">
        <f>IF('1.1 Residential'!L7&gt;0,'1.1 Residential'!L7,"")</f>
        <v xml:space="preserve"> </v>
      </c>
      <c r="M7" s="722"/>
      <c r="N7" s="723"/>
      <c r="Q7" s="82"/>
      <c r="R7" s="82"/>
      <c r="S7" s="82"/>
      <c r="T7" s="82"/>
      <c r="U7" s="82"/>
      <c r="V7" s="82"/>
      <c r="W7" s="82"/>
      <c r="Y7"/>
    </row>
    <row r="8" spans="1:25" ht="12.75" customHeight="1" x14ac:dyDescent="0.2">
      <c r="A8" s="5"/>
      <c r="B8" s="10"/>
      <c r="C8" s="10" t="s">
        <v>193</v>
      </c>
      <c r="D8" s="11"/>
      <c r="E8" s="3"/>
      <c r="F8" s="80"/>
      <c r="G8" s="80"/>
      <c r="H8" s="80"/>
      <c r="I8" s="80"/>
      <c r="J8" s="80"/>
      <c r="K8" s="85" t="s">
        <v>189</v>
      </c>
      <c r="L8" s="224" t="str">
        <f>IF('1.1 Residential'!L8+'1.1 Residential'!L9&gt;0,'1.1 Residential'!L8+'4.1 CSF'!L8,"")</f>
        <v/>
      </c>
      <c r="M8" s="146"/>
      <c r="N8" s="135"/>
      <c r="O8"/>
      <c r="Q8" s="82"/>
      <c r="R8" s="82"/>
      <c r="S8" s="82"/>
      <c r="T8" s="82"/>
      <c r="U8" s="82"/>
      <c r="V8" s="82"/>
      <c r="W8" s="82"/>
      <c r="Y8"/>
    </row>
    <row r="9" spans="1:25" ht="12.75" customHeight="1" x14ac:dyDescent="0.2">
      <c r="A9" s="5"/>
      <c r="B9" s="10"/>
      <c r="C9" s="201"/>
      <c r="D9" s="201"/>
      <c r="E9" s="201"/>
      <c r="F9" s="80"/>
      <c r="G9" s="80"/>
      <c r="H9" s="80"/>
      <c r="I9" s="80"/>
      <c r="J9" s="80"/>
      <c r="K9" s="85" t="s">
        <v>188</v>
      </c>
      <c r="L9" s="224" t="str">
        <f>IF('1.1 Residential'!L8+'1.1 Residential'!L9&gt;0,'1.1 Residential'!L9+'4.1 CSF'!L9,"")</f>
        <v/>
      </c>
      <c r="M9" s="146"/>
      <c r="N9" s="135"/>
      <c r="O9"/>
      <c r="Q9" s="82"/>
      <c r="R9" s="82"/>
      <c r="S9" s="82"/>
      <c r="T9" s="82"/>
      <c r="U9" s="82"/>
      <c r="V9" s="82"/>
      <c r="W9" s="82"/>
      <c r="Y9"/>
    </row>
    <row r="10" spans="1:25" ht="12.75" customHeight="1" x14ac:dyDescent="0.2">
      <c r="A10" s="5"/>
      <c r="B10" s="198" t="s">
        <v>70</v>
      </c>
      <c r="C10" s="5"/>
      <c r="D10" s="11"/>
      <c r="E10" s="3"/>
      <c r="F10" s="3"/>
      <c r="G10" s="3"/>
      <c r="H10" s="3"/>
      <c r="I10" s="3"/>
      <c r="J10" s="3"/>
      <c r="K10" s="135"/>
      <c r="L10"/>
      <c r="M10" s="146"/>
      <c r="N10" s="135"/>
      <c r="O10"/>
      <c r="Q10" s="82"/>
      <c r="R10" s="82"/>
      <c r="S10" s="82"/>
      <c r="T10" s="82"/>
      <c r="U10" s="82"/>
      <c r="V10" s="82"/>
      <c r="W10" s="82"/>
      <c r="Y10"/>
    </row>
    <row r="11" spans="1:25" ht="12.75" customHeight="1" x14ac:dyDescent="0.25">
      <c r="A11" s="13"/>
      <c r="B11" s="198"/>
      <c r="C11" s="14"/>
      <c r="D11" s="11"/>
      <c r="E11" s="199" t="s">
        <v>94</v>
      </c>
      <c r="F11" s="3"/>
      <c r="G11" s="3"/>
      <c r="H11" s="3"/>
      <c r="I11" s="3"/>
      <c r="J11" s="3"/>
      <c r="K11" s="3"/>
      <c r="L11" s="3"/>
      <c r="M11" s="3"/>
      <c r="N11" s="3"/>
      <c r="Q11" s="82"/>
      <c r="R11" s="82"/>
      <c r="S11" s="82"/>
      <c r="T11" s="82"/>
      <c r="U11" s="82"/>
      <c r="V11" s="82"/>
      <c r="W11" s="82"/>
      <c r="Y11"/>
    </row>
    <row r="12" spans="1:25" ht="12.75" customHeight="1" x14ac:dyDescent="0.2">
      <c r="A12" s="49"/>
      <c r="B12" s="195" t="s">
        <v>90</v>
      </c>
      <c r="C12" s="581" t="s">
        <v>93</v>
      </c>
      <c r="D12" s="581"/>
      <c r="E12" s="581"/>
      <c r="F12" s="195" t="s">
        <v>95</v>
      </c>
      <c r="G12" s="195" t="s">
        <v>96</v>
      </c>
      <c r="H12" s="195" t="s">
        <v>97</v>
      </c>
      <c r="I12" s="195" t="s">
        <v>98</v>
      </c>
      <c r="J12" s="195" t="s">
        <v>99</v>
      </c>
      <c r="K12" s="195" t="s">
        <v>100</v>
      </c>
      <c r="L12" s="195" t="s">
        <v>101</v>
      </c>
      <c r="P12" s="18"/>
      <c r="Q12" s="82"/>
      <c r="R12" s="82"/>
      <c r="S12" s="82"/>
      <c r="T12" s="82"/>
      <c r="U12" s="82"/>
      <c r="V12" s="82"/>
      <c r="W12" s="82"/>
      <c r="Y12"/>
    </row>
    <row r="13" spans="1:25" s="21" customFormat="1" ht="12.75" customHeight="1" x14ac:dyDescent="0.2">
      <c r="A13" s="50"/>
      <c r="B13" s="577" t="s">
        <v>88</v>
      </c>
      <c r="C13" s="577" t="s">
        <v>102</v>
      </c>
      <c r="D13" s="577"/>
      <c r="E13" s="577"/>
      <c r="F13" s="725" t="s">
        <v>103</v>
      </c>
      <c r="G13" s="580" t="s">
        <v>302</v>
      </c>
      <c r="H13" s="580" t="s">
        <v>303</v>
      </c>
      <c r="I13" s="580" t="s">
        <v>304</v>
      </c>
      <c r="J13" s="580" t="s">
        <v>104</v>
      </c>
      <c r="K13" s="580" t="s">
        <v>105</v>
      </c>
      <c r="L13" s="580" t="s">
        <v>140</v>
      </c>
      <c r="P13" s="20"/>
      <c r="Q13" s="82"/>
      <c r="R13" s="82"/>
      <c r="S13" s="82"/>
      <c r="T13" s="82"/>
      <c r="U13" s="82"/>
      <c r="V13" s="82"/>
      <c r="W13" s="82"/>
      <c r="Y13"/>
    </row>
    <row r="14" spans="1:25" s="21" customFormat="1" ht="12.75" customHeight="1" x14ac:dyDescent="0.2">
      <c r="A14" s="50"/>
      <c r="B14" s="577"/>
      <c r="C14" s="577"/>
      <c r="D14" s="577"/>
      <c r="E14" s="577"/>
      <c r="F14" s="578"/>
      <c r="G14" s="578"/>
      <c r="H14" s="578"/>
      <c r="I14" s="578"/>
      <c r="J14" s="580"/>
      <c r="K14" s="580"/>
      <c r="L14" s="580"/>
      <c r="P14" s="20"/>
      <c r="Q14" s="82"/>
      <c r="R14" s="82"/>
      <c r="S14" s="82"/>
      <c r="T14" s="82"/>
      <c r="U14" s="82"/>
      <c r="V14" s="82"/>
      <c r="W14" s="82"/>
    </row>
    <row r="15" spans="1:25" s="21" customFormat="1" ht="12.75" customHeight="1" x14ac:dyDescent="0.2">
      <c r="A15" s="50"/>
      <c r="B15" s="593"/>
      <c r="C15" s="593"/>
      <c r="D15" s="593"/>
      <c r="E15" s="593"/>
      <c r="F15" s="579"/>
      <c r="G15" s="579"/>
      <c r="H15" s="579"/>
      <c r="I15" s="579"/>
      <c r="J15" s="724"/>
      <c r="K15" s="724"/>
      <c r="L15" s="724"/>
      <c r="P15" s="20"/>
      <c r="Q15" s="82"/>
      <c r="R15" s="82"/>
      <c r="S15" s="82"/>
      <c r="T15" s="82"/>
      <c r="U15" s="82"/>
      <c r="V15" s="82"/>
      <c r="W15" s="82"/>
    </row>
    <row r="16" spans="1:25" ht="12.75" customHeight="1" x14ac:dyDescent="0.2">
      <c r="A16" s="49"/>
      <c r="B16" s="144" t="str">
        <f>IF('1.1 Residential'!B16="","",'1.1 Residential'!B16)</f>
        <v/>
      </c>
      <c r="C16" s="726" t="str">
        <f>IF('1.1 Residential'!C16:E16="","",'1.1 Residential'!C16:E16)</f>
        <v/>
      </c>
      <c r="D16" s="826"/>
      <c r="E16" s="827"/>
      <c r="F16" s="235">
        <f>SUM('1.1 Residential'!G16+'2.1 Comm'!F16+'3.1 Civic'!F16+'4.1 CSF'!G16)</f>
        <v>0</v>
      </c>
      <c r="G16" s="821" t="s">
        <v>351</v>
      </c>
      <c r="H16" s="559"/>
      <c r="I16" s="560"/>
      <c r="J16" s="236">
        <f>SUM('1.1 Residential'!L16+'2.1 Comm'!J16+'3.1 Civic'!J16+'4.1 CSF'!L16)</f>
        <v>0</v>
      </c>
      <c r="K16" s="828" t="s">
        <v>131</v>
      </c>
      <c r="L16" s="829"/>
      <c r="P16" s="22"/>
      <c r="Q16" s="82"/>
      <c r="R16" s="82"/>
      <c r="S16" s="82"/>
      <c r="T16" s="82"/>
      <c r="U16" s="82"/>
      <c r="V16" s="82"/>
      <c r="W16" s="82"/>
    </row>
    <row r="17" spans="1:23" ht="12.75" customHeight="1" x14ac:dyDescent="0.2">
      <c r="A17" s="49"/>
      <c r="B17" s="144" t="str">
        <f>IF('1.1 Residential'!B17="","",'1.1 Residential'!B17)</f>
        <v/>
      </c>
      <c r="C17" s="726" t="str">
        <f>IF('1.1 Residential'!C17:E17="","",'1.1 Residential'!C17:E17)</f>
        <v/>
      </c>
      <c r="D17" s="826"/>
      <c r="E17" s="827"/>
      <c r="F17" s="235">
        <f>SUM('1.1 Residential'!G17+'2.1 Comm'!F17+'3.1 Civic'!F17+'4.1 CSF'!G17)</f>
        <v>0</v>
      </c>
      <c r="G17" s="821" t="s">
        <v>132</v>
      </c>
      <c r="H17" s="760"/>
      <c r="I17" s="761"/>
      <c r="J17" s="236">
        <f>SUM('1.1 Residential'!L17+'2.1 Comm'!J17+'3.1 Civic'!J17+'4.1 CSF'!L17)</f>
        <v>0</v>
      </c>
      <c r="K17" s="828" t="s">
        <v>132</v>
      </c>
      <c r="L17" s="829"/>
      <c r="P17" s="22"/>
      <c r="Q17" s="82"/>
      <c r="R17" s="82"/>
      <c r="S17" s="82"/>
      <c r="T17" s="82"/>
      <c r="U17" s="82"/>
      <c r="V17" s="82"/>
      <c r="W17" s="82"/>
    </row>
    <row r="18" spans="1:23" ht="12.75" customHeight="1" x14ac:dyDescent="0.2">
      <c r="A18" s="49"/>
      <c r="B18" s="144" t="str">
        <f>IF('1.1 Residential'!B18="","",'1.1 Residential'!B18)</f>
        <v/>
      </c>
      <c r="C18" s="726" t="str">
        <f>IF('1.1 Residential'!C18:E18="","",'1.1 Residential'!C18:E18)</f>
        <v/>
      </c>
      <c r="D18" s="826"/>
      <c r="E18" s="827"/>
      <c r="F18" s="235">
        <f>SUM('1.1 Residential'!G18+'2.1 Comm'!F18+'3.1 Civic'!F18+'4.1 CSF'!G18)</f>
        <v>0</v>
      </c>
      <c r="G18" s="821" t="s">
        <v>132</v>
      </c>
      <c r="H18" s="760"/>
      <c r="I18" s="761"/>
      <c r="J18" s="236">
        <f>SUM('1.1 Residential'!L18+'2.1 Comm'!J18+'3.1 Civic'!J18+'4.1 CSF'!L18)</f>
        <v>0</v>
      </c>
      <c r="K18" s="828" t="s">
        <v>132</v>
      </c>
      <c r="L18" s="829"/>
      <c r="P18" s="22"/>
      <c r="Q18" s="82"/>
      <c r="R18" s="82"/>
      <c r="S18" s="82"/>
      <c r="T18" s="82"/>
      <c r="U18" s="82"/>
      <c r="V18" s="82"/>
      <c r="W18" s="82"/>
    </row>
    <row r="19" spans="1:23" ht="12.75" customHeight="1" x14ac:dyDescent="0.2">
      <c r="A19" s="49"/>
      <c r="B19" s="144" t="str">
        <f>IF('1.1 Residential'!B19="","",'1.1 Residential'!B19)</f>
        <v/>
      </c>
      <c r="C19" s="726" t="str">
        <f>IF('1.1 Residential'!C19:E19="","",'1.1 Residential'!C19:E19)</f>
        <v/>
      </c>
      <c r="D19" s="826"/>
      <c r="E19" s="827"/>
      <c r="F19" s="235">
        <f>SUM('1.1 Residential'!G19+'2.1 Comm'!F19+'3.1 Civic'!F19+'4.1 CSF'!G19)</f>
        <v>0</v>
      </c>
      <c r="G19" s="821" t="s">
        <v>132</v>
      </c>
      <c r="H19" s="760"/>
      <c r="I19" s="761"/>
      <c r="J19" s="236">
        <f>SUM('1.1 Residential'!L19+'2.1 Comm'!J19+'3.1 Civic'!J19+'4.1 CSF'!L19)</f>
        <v>0</v>
      </c>
      <c r="K19" s="828" t="s">
        <v>132</v>
      </c>
      <c r="L19" s="829"/>
      <c r="P19" s="22"/>
      <c r="Q19" s="82"/>
      <c r="R19" s="82"/>
      <c r="S19" s="82"/>
      <c r="T19" s="82"/>
      <c r="U19" s="82"/>
      <c r="V19" s="82"/>
      <c r="W19" s="82"/>
    </row>
    <row r="20" spans="1:23" ht="12.75" customHeight="1" x14ac:dyDescent="0.2">
      <c r="A20" s="49"/>
      <c r="B20" s="144" t="str">
        <f>IF('1.1 Residential'!B20="","",'1.1 Residential'!B20)</f>
        <v/>
      </c>
      <c r="C20" s="726" t="str">
        <f>IF('1.1 Residential'!C20:E20="","",'1.1 Residential'!C20:E20)</f>
        <v/>
      </c>
      <c r="D20" s="826"/>
      <c r="E20" s="827"/>
      <c r="F20" s="235">
        <f>SUM('1.1 Residential'!G20+'2.1 Comm'!F20+'3.1 Civic'!F20+'4.1 CSF'!G20)</f>
        <v>0</v>
      </c>
      <c r="G20" s="821" t="s">
        <v>132</v>
      </c>
      <c r="H20" s="760"/>
      <c r="I20" s="761"/>
      <c r="J20" s="236">
        <f>SUM('1.1 Residential'!L20+'2.1 Comm'!J20+'3.1 Civic'!J20+'4.1 CSF'!L20)</f>
        <v>0</v>
      </c>
      <c r="K20" s="828" t="s">
        <v>132</v>
      </c>
      <c r="L20" s="829"/>
      <c r="P20" s="22"/>
      <c r="Q20" s="82"/>
      <c r="R20" s="82"/>
      <c r="S20" s="82"/>
      <c r="T20" s="82"/>
      <c r="U20" s="82"/>
      <c r="V20" s="82"/>
      <c r="W20" s="82"/>
    </row>
    <row r="21" spans="1:23" ht="12.75" customHeight="1" x14ac:dyDescent="0.2">
      <c r="A21" s="49"/>
      <c r="B21" s="144" t="str">
        <f>IF('1.1 Residential'!B21="","",'1.1 Residential'!B21)</f>
        <v/>
      </c>
      <c r="C21" s="726" t="str">
        <f>IF('1.1 Residential'!C21:E21="","",'1.1 Residential'!C21:E21)</f>
        <v/>
      </c>
      <c r="D21" s="826"/>
      <c r="E21" s="827"/>
      <c r="F21" s="235">
        <f>SUM('1.1 Residential'!G21+'2.1 Comm'!F21+'3.1 Civic'!F21+'4.1 CSF'!G21)</f>
        <v>0</v>
      </c>
      <c r="G21" s="821" t="s">
        <v>132</v>
      </c>
      <c r="H21" s="760"/>
      <c r="I21" s="761"/>
      <c r="J21" s="236">
        <f>SUM('1.1 Residential'!L21+'2.1 Comm'!J21+'3.1 Civic'!J21+'4.1 CSF'!L21)</f>
        <v>0</v>
      </c>
      <c r="K21" s="828" t="s">
        <v>132</v>
      </c>
      <c r="L21" s="829"/>
      <c r="P21" s="22"/>
      <c r="Q21" s="82"/>
      <c r="R21" s="82"/>
      <c r="S21" s="82"/>
      <c r="T21" s="82"/>
      <c r="U21" s="82"/>
      <c r="V21" s="82"/>
      <c r="W21" s="82"/>
    </row>
    <row r="22" spans="1:23" ht="12.75" customHeight="1" x14ac:dyDescent="0.2">
      <c r="A22" s="49"/>
      <c r="B22" s="144" t="str">
        <f>IF('1.1 Residential'!B22="","",'1.1 Residential'!B22)</f>
        <v/>
      </c>
      <c r="C22" s="726" t="str">
        <f>IF('1.1 Residential'!C22:E22="","",'1.1 Residential'!C22:E22)</f>
        <v/>
      </c>
      <c r="D22" s="826"/>
      <c r="E22" s="827"/>
      <c r="F22" s="235">
        <f>SUM('1.1 Residential'!G22+'2.1 Comm'!F22+'3.1 Civic'!F22+'4.1 CSF'!G22)</f>
        <v>0</v>
      </c>
      <c r="G22" s="821" t="s">
        <v>132</v>
      </c>
      <c r="H22" s="760"/>
      <c r="I22" s="761"/>
      <c r="J22" s="236">
        <f>SUM('1.1 Residential'!L22+'2.1 Comm'!J22+'3.1 Civic'!J22+'4.1 CSF'!L22)</f>
        <v>0</v>
      </c>
      <c r="K22" s="828" t="s">
        <v>132</v>
      </c>
      <c r="L22" s="829"/>
      <c r="P22" s="22"/>
      <c r="Q22" s="82"/>
      <c r="R22" s="82"/>
      <c r="S22" s="82"/>
      <c r="T22" s="82"/>
      <c r="U22" s="82"/>
      <c r="V22" s="82"/>
      <c r="W22" s="82"/>
    </row>
    <row r="23" spans="1:23" ht="12.75" customHeight="1" x14ac:dyDescent="0.2">
      <c r="A23" s="49"/>
      <c r="B23" s="144" t="str">
        <f>IF('1.1 Residential'!B23="","",'1.1 Residential'!B23)</f>
        <v/>
      </c>
      <c r="C23" s="726" t="str">
        <f>IF('1.1 Residential'!C23:E23="","",'1.1 Residential'!C23:E23)</f>
        <v/>
      </c>
      <c r="D23" s="826"/>
      <c r="E23" s="827"/>
      <c r="F23" s="235">
        <f>SUM('1.1 Residential'!G23+'2.1 Comm'!F23+'3.1 Civic'!F23+'4.1 CSF'!G23)</f>
        <v>0</v>
      </c>
      <c r="G23" s="821" t="s">
        <v>132</v>
      </c>
      <c r="H23" s="760"/>
      <c r="I23" s="761"/>
      <c r="J23" s="236">
        <f>SUM('1.1 Residential'!L23+'2.1 Comm'!J23+'3.1 Civic'!J23+'4.1 CSF'!L23)</f>
        <v>0</v>
      </c>
      <c r="K23" s="828" t="s">
        <v>132</v>
      </c>
      <c r="L23" s="829"/>
      <c r="P23" s="22"/>
      <c r="Q23" s="82"/>
      <c r="R23" s="82"/>
      <c r="S23" s="82"/>
      <c r="T23" s="82"/>
      <c r="U23" s="82"/>
      <c r="V23" s="82"/>
      <c r="W23" s="82"/>
    </row>
    <row r="24" spans="1:23" ht="12.75" customHeight="1" x14ac:dyDescent="0.2">
      <c r="A24" s="49"/>
      <c r="B24" s="144" t="str">
        <f>IF('1.1 Residential'!B24="","",'1.1 Residential'!B24)</f>
        <v/>
      </c>
      <c r="C24" s="726" t="str">
        <f>IF('1.1 Residential'!C24:E24="","",'1.1 Residential'!C24:E24)</f>
        <v/>
      </c>
      <c r="D24" s="826"/>
      <c r="E24" s="827"/>
      <c r="F24" s="235">
        <f>SUM('1.1 Residential'!G24+'2.1 Comm'!F24+'3.1 Civic'!F24+'4.1 CSF'!G24)</f>
        <v>0</v>
      </c>
      <c r="G24" s="821" t="s">
        <v>132</v>
      </c>
      <c r="H24" s="760"/>
      <c r="I24" s="761"/>
      <c r="J24" s="236">
        <f>SUM('1.1 Residential'!L24+'2.1 Comm'!J24+'3.1 Civic'!J24+'4.1 CSF'!L24)</f>
        <v>0</v>
      </c>
      <c r="K24" s="828" t="s">
        <v>132</v>
      </c>
      <c r="L24" s="829"/>
      <c r="P24" s="22"/>
      <c r="Q24" s="82"/>
      <c r="R24" s="82"/>
      <c r="S24" s="82"/>
      <c r="T24" s="82"/>
      <c r="U24" s="82"/>
      <c r="V24" s="82"/>
      <c r="W24" s="82"/>
    </row>
    <row r="25" spans="1:23" ht="12.75" customHeight="1" x14ac:dyDescent="0.2">
      <c r="A25" s="49"/>
      <c r="B25" s="144" t="str">
        <f>IF('1.1 Residential'!B25="","",'1.1 Residential'!B25)</f>
        <v/>
      </c>
      <c r="C25" s="726" t="str">
        <f>IF('1.1 Residential'!C25:E25="","",'1.1 Residential'!C25:E25)</f>
        <v/>
      </c>
      <c r="D25" s="826"/>
      <c r="E25" s="827"/>
      <c r="F25" s="235">
        <f>SUM('1.1 Residential'!G25+'2.1 Comm'!F25+'3.1 Civic'!F25+'4.1 CSF'!G25)</f>
        <v>0</v>
      </c>
      <c r="G25" s="821" t="s">
        <v>132</v>
      </c>
      <c r="H25" s="760"/>
      <c r="I25" s="761"/>
      <c r="J25" s="236">
        <f>SUM('1.1 Residential'!L25+'2.1 Comm'!J25+'3.1 Civic'!J25+'4.1 CSF'!L25)</f>
        <v>0</v>
      </c>
      <c r="K25" s="828" t="s">
        <v>132</v>
      </c>
      <c r="L25" s="829"/>
      <c r="P25" s="22"/>
      <c r="Q25" s="82"/>
      <c r="R25" s="82"/>
      <c r="S25" s="82"/>
      <c r="T25" s="82"/>
      <c r="U25" s="82"/>
      <c r="V25" s="82"/>
      <c r="W25" s="82"/>
    </row>
    <row r="26" spans="1:23" ht="12.75" customHeight="1" x14ac:dyDescent="0.2">
      <c r="A26" s="49"/>
      <c r="B26" s="744" t="s">
        <v>334</v>
      </c>
      <c r="C26" s="745"/>
      <c r="D26" s="745"/>
      <c r="E26" s="746"/>
      <c r="F26" s="222">
        <f>SUM(F16:F25)</f>
        <v>0</v>
      </c>
      <c r="G26" s="142"/>
      <c r="H26" s="142"/>
      <c r="I26" s="142"/>
      <c r="J26" s="222">
        <f>SUM(J16:J25)</f>
        <v>0</v>
      </c>
      <c r="K26" s="237"/>
      <c r="L26" s="237"/>
      <c r="P26" s="22"/>
      <c r="Q26" s="82"/>
      <c r="R26" s="82"/>
      <c r="S26" s="82"/>
      <c r="T26" s="82"/>
      <c r="U26" s="82"/>
      <c r="V26" s="82"/>
      <c r="W26" s="82"/>
    </row>
    <row r="27" spans="1:23" ht="12.75" customHeight="1" x14ac:dyDescent="0.2">
      <c r="A27" s="49"/>
      <c r="B27" s="52"/>
      <c r="C27" s="49"/>
      <c r="D27" s="53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2"/>
      <c r="Q27" s="82"/>
      <c r="R27" s="82"/>
      <c r="S27" s="82"/>
      <c r="T27" s="82"/>
      <c r="U27" s="82"/>
      <c r="V27" s="82"/>
      <c r="W27" s="82"/>
    </row>
    <row r="28" spans="1:23" ht="12.75" customHeight="1" x14ac:dyDescent="0.2">
      <c r="A28" s="49"/>
      <c r="B28" s="54"/>
      <c r="C28" s="49"/>
      <c r="D28" s="53"/>
      <c r="E28" s="238" t="s">
        <v>106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22"/>
      <c r="Q28" s="82"/>
      <c r="R28" s="82"/>
      <c r="S28" s="82"/>
      <c r="T28" s="82"/>
      <c r="U28" s="82"/>
      <c r="V28" s="82"/>
      <c r="W28" s="82"/>
    </row>
    <row r="29" spans="1:23" ht="12.75" customHeight="1" x14ac:dyDescent="0.2">
      <c r="A29" s="49"/>
      <c r="B29" s="195" t="s">
        <v>90</v>
      </c>
      <c r="C29" s="729" t="s">
        <v>93</v>
      </c>
      <c r="D29" s="730"/>
      <c r="E29" s="731"/>
      <c r="F29" s="195" t="s">
        <v>95</v>
      </c>
      <c r="G29" s="195" t="s">
        <v>96</v>
      </c>
      <c r="H29" s="195" t="s">
        <v>97</v>
      </c>
      <c r="I29" s="195" t="s">
        <v>133</v>
      </c>
      <c r="J29" s="195" t="s">
        <v>100</v>
      </c>
      <c r="K29" s="195" t="s">
        <v>101</v>
      </c>
      <c r="L29" s="4"/>
      <c r="M29" s="4"/>
      <c r="N29" s="4"/>
      <c r="O29" s="15"/>
      <c r="P29" s="18"/>
      <c r="Q29" s="82"/>
      <c r="R29" s="82"/>
      <c r="S29" s="82"/>
      <c r="T29" s="82"/>
      <c r="U29" s="82"/>
      <c r="V29" s="82"/>
      <c r="W29" s="82"/>
    </row>
    <row r="30" spans="1:23" ht="12.75" customHeight="1" x14ac:dyDescent="0.2">
      <c r="A30" s="49"/>
      <c r="B30" s="577" t="s">
        <v>88</v>
      </c>
      <c r="C30" s="732" t="s">
        <v>102</v>
      </c>
      <c r="D30" s="774"/>
      <c r="E30" s="775"/>
      <c r="F30" s="577" t="s">
        <v>103</v>
      </c>
      <c r="G30" s="577" t="s">
        <v>302</v>
      </c>
      <c r="H30" s="580" t="s">
        <v>303</v>
      </c>
      <c r="I30" s="577" t="s">
        <v>304</v>
      </c>
      <c r="J30" s="577" t="s">
        <v>105</v>
      </c>
      <c r="K30" s="577" t="s">
        <v>140</v>
      </c>
      <c r="L30" s="4"/>
      <c r="M30" s="4"/>
      <c r="N30" s="4"/>
      <c r="O30" s="15"/>
      <c r="P30" s="18"/>
      <c r="Q30" s="82"/>
      <c r="R30" s="82"/>
      <c r="S30" s="82"/>
      <c r="T30" s="82"/>
      <c r="U30" s="82"/>
      <c r="V30" s="82"/>
      <c r="W30" s="82"/>
    </row>
    <row r="31" spans="1:23" ht="12.75" customHeight="1" x14ac:dyDescent="0.2">
      <c r="A31" s="50"/>
      <c r="B31" s="787"/>
      <c r="C31" s="776"/>
      <c r="D31" s="774"/>
      <c r="E31" s="775"/>
      <c r="F31" s="578"/>
      <c r="G31" s="578"/>
      <c r="H31" s="578"/>
      <c r="I31" s="578"/>
      <c r="J31" s="578"/>
      <c r="K31" s="578"/>
      <c r="L31" s="4"/>
      <c r="M31" s="4"/>
      <c r="N31" s="4"/>
      <c r="O31" s="15"/>
      <c r="P31" s="20"/>
      <c r="Q31" s="82"/>
      <c r="R31" s="82"/>
      <c r="S31" s="82"/>
      <c r="T31" s="82"/>
      <c r="U31" s="82"/>
      <c r="V31" s="82"/>
      <c r="W31" s="82"/>
    </row>
    <row r="32" spans="1:23" ht="12.75" customHeight="1" x14ac:dyDescent="0.2">
      <c r="A32" s="50"/>
      <c r="B32" s="788"/>
      <c r="C32" s="777"/>
      <c r="D32" s="778"/>
      <c r="E32" s="779"/>
      <c r="F32" s="579"/>
      <c r="G32" s="579"/>
      <c r="H32" s="579"/>
      <c r="I32" s="579"/>
      <c r="J32" s="579"/>
      <c r="K32" s="579"/>
      <c r="L32" s="4"/>
      <c r="M32" s="4"/>
      <c r="N32" s="4"/>
      <c r="O32" s="15"/>
      <c r="P32" s="20"/>
      <c r="Q32" s="82"/>
      <c r="R32" s="82"/>
      <c r="S32" s="82"/>
      <c r="T32" s="82"/>
      <c r="U32" s="82"/>
      <c r="V32" s="82"/>
      <c r="W32" s="82"/>
    </row>
    <row r="33" spans="1:31" ht="12.75" customHeight="1" x14ac:dyDescent="0.2">
      <c r="A33" s="49"/>
      <c r="B33" s="144" t="str">
        <f>IF('1.1 Residential'!B33="","",'1.1 Residential'!B33)</f>
        <v/>
      </c>
      <c r="C33" s="726" t="str">
        <f>IF('1.1 Residential'!C33:E33="","",'1.1 Residential'!C33:E33)</f>
        <v/>
      </c>
      <c r="D33" s="727"/>
      <c r="E33" s="728"/>
      <c r="F33" s="235">
        <f>SUM('1.1 Residential'!G33+'2.1 Comm'!F33+'3.1 Civic'!F33+'4.1 CSF'!G33)</f>
        <v>0</v>
      </c>
      <c r="G33" s="821" t="s">
        <v>351</v>
      </c>
      <c r="H33" s="760"/>
      <c r="I33" s="760"/>
      <c r="J33" s="760"/>
      <c r="K33" s="761"/>
      <c r="L33" s="4"/>
      <c r="M33" s="4"/>
      <c r="N33" s="4"/>
      <c r="O33" s="15"/>
      <c r="P33" s="22"/>
      <c r="Q33" s="82"/>
      <c r="R33" s="82"/>
      <c r="S33" s="82"/>
      <c r="T33" s="82"/>
      <c r="U33" s="82"/>
      <c r="V33" s="82"/>
      <c r="W33" s="82"/>
    </row>
    <row r="34" spans="1:31" ht="12.75" customHeight="1" x14ac:dyDescent="0.2">
      <c r="A34" s="49"/>
      <c r="B34" s="144" t="str">
        <f>IF('1.1 Residential'!B34="","",'1.1 Residential'!B34)</f>
        <v/>
      </c>
      <c r="C34" s="726" t="str">
        <f>IF('1.1 Residential'!C34:E34="","",'1.1 Residential'!C34:E34)</f>
        <v/>
      </c>
      <c r="D34" s="727"/>
      <c r="E34" s="728"/>
      <c r="F34" s="235">
        <f>SUM('1.1 Residential'!G34+'2.1 Comm'!F34+'3.1 Civic'!F34+'4.1 CSF'!G34)</f>
        <v>0</v>
      </c>
      <c r="G34" s="821" t="s">
        <v>132</v>
      </c>
      <c r="H34" s="760"/>
      <c r="I34" s="760"/>
      <c r="J34" s="760"/>
      <c r="K34" s="761"/>
      <c r="L34" s="4"/>
      <c r="M34" s="4"/>
      <c r="N34" s="4"/>
      <c r="O34" s="15"/>
      <c r="P34" s="22"/>
      <c r="Q34" s="82"/>
      <c r="R34" s="82"/>
      <c r="S34" s="82"/>
      <c r="T34" s="82"/>
      <c r="U34" s="82"/>
      <c r="V34" s="82"/>
      <c r="W34" s="82"/>
    </row>
    <row r="35" spans="1:31" ht="12.75" customHeight="1" x14ac:dyDescent="0.2">
      <c r="A35" s="49"/>
      <c r="B35" s="144" t="str">
        <f>IF('1.1 Residential'!B35="","",'1.1 Residential'!B35)</f>
        <v/>
      </c>
      <c r="C35" s="726" t="str">
        <f>IF('1.1 Residential'!C35:E35="","",'1.1 Residential'!C35:E35)</f>
        <v/>
      </c>
      <c r="D35" s="727"/>
      <c r="E35" s="728"/>
      <c r="F35" s="235">
        <f>SUM('1.1 Residential'!G35+'2.1 Comm'!F35+'3.1 Civic'!F35+'4.1 CSF'!G35)</f>
        <v>0</v>
      </c>
      <c r="G35" s="821" t="s">
        <v>132</v>
      </c>
      <c r="H35" s="760"/>
      <c r="I35" s="760"/>
      <c r="J35" s="760"/>
      <c r="K35" s="761"/>
      <c r="L35" s="4"/>
      <c r="M35" s="4"/>
      <c r="N35" s="4"/>
      <c r="O35" s="15"/>
      <c r="P35" s="22"/>
      <c r="Q35" s="82"/>
      <c r="R35" s="82"/>
      <c r="S35" s="82"/>
      <c r="T35" s="82"/>
      <c r="U35" s="82"/>
      <c r="V35" s="82"/>
      <c r="W35" s="82"/>
    </row>
    <row r="36" spans="1:31" ht="12.75" customHeight="1" x14ac:dyDescent="0.2">
      <c r="A36" s="49"/>
      <c r="B36" s="144" t="str">
        <f>IF('1.1 Residential'!B36="","",'1.1 Residential'!B36)</f>
        <v/>
      </c>
      <c r="C36" s="726" t="str">
        <f>IF('1.1 Residential'!C36:E36="","",'1.1 Residential'!C36:E36)</f>
        <v/>
      </c>
      <c r="D36" s="727"/>
      <c r="E36" s="728"/>
      <c r="F36" s="235">
        <f>SUM('1.1 Residential'!G36+'2.1 Comm'!F36+'3.1 Civic'!F36+'4.1 CSF'!G36)</f>
        <v>0</v>
      </c>
      <c r="G36" s="821" t="s">
        <v>132</v>
      </c>
      <c r="H36" s="760"/>
      <c r="I36" s="760"/>
      <c r="J36" s="760"/>
      <c r="K36" s="761"/>
      <c r="L36" s="4"/>
      <c r="M36" s="4"/>
      <c r="N36" s="4"/>
      <c r="O36" s="15"/>
      <c r="P36" s="22"/>
      <c r="Q36" s="82"/>
      <c r="R36" s="82"/>
      <c r="S36" s="82"/>
      <c r="T36" s="82"/>
      <c r="U36" s="82"/>
      <c r="V36" s="82"/>
      <c r="W36" s="82"/>
    </row>
    <row r="37" spans="1:31" ht="12.75" customHeight="1" x14ac:dyDescent="0.2">
      <c r="A37" s="49"/>
      <c r="B37" s="144" t="str">
        <f>IF('1.1 Residential'!B37="","",'1.1 Residential'!B37)</f>
        <v/>
      </c>
      <c r="C37" s="726" t="str">
        <f>IF('1.1 Residential'!C37:E37="","",'1.1 Residential'!C37:E37)</f>
        <v/>
      </c>
      <c r="D37" s="727"/>
      <c r="E37" s="728"/>
      <c r="F37" s="235">
        <f>SUM('1.1 Residential'!G37+'2.1 Comm'!F37+'3.1 Civic'!F37+'4.1 CSF'!G37)</f>
        <v>0</v>
      </c>
      <c r="G37" s="821" t="s">
        <v>132</v>
      </c>
      <c r="H37" s="760"/>
      <c r="I37" s="760"/>
      <c r="J37" s="760"/>
      <c r="K37" s="761"/>
      <c r="L37" s="4"/>
      <c r="M37" s="4"/>
      <c r="N37" s="4"/>
      <c r="O37" s="15"/>
      <c r="P37" s="22"/>
      <c r="Q37" s="82"/>
      <c r="R37" s="82"/>
      <c r="S37" s="82"/>
      <c r="T37" s="82"/>
      <c r="U37" s="82"/>
      <c r="V37" s="82"/>
      <c r="W37" s="82"/>
    </row>
    <row r="38" spans="1:31" ht="12.75" customHeight="1" x14ac:dyDescent="0.2">
      <c r="A38" s="49"/>
      <c r="B38" s="144" t="str">
        <f>IF('1.1 Residential'!B38="","",'1.1 Residential'!B38)</f>
        <v/>
      </c>
      <c r="C38" s="726" t="str">
        <f>IF('1.1 Residential'!C38:E38="","",'1.1 Residential'!C38:E38)</f>
        <v/>
      </c>
      <c r="D38" s="727"/>
      <c r="E38" s="728"/>
      <c r="F38" s="235">
        <f>SUM('1.1 Residential'!G38+'2.1 Comm'!F38+'3.1 Civic'!F38+'4.1 CSF'!G38)</f>
        <v>0</v>
      </c>
      <c r="G38" s="821" t="s">
        <v>132</v>
      </c>
      <c r="H38" s="760"/>
      <c r="I38" s="760"/>
      <c r="J38" s="760"/>
      <c r="K38" s="761"/>
      <c r="L38" s="4"/>
      <c r="M38" s="4"/>
      <c r="N38" s="4"/>
      <c r="O38" s="15"/>
      <c r="P38" s="22"/>
      <c r="Q38" s="82"/>
      <c r="R38" s="82"/>
      <c r="S38" s="82"/>
      <c r="T38" s="82"/>
      <c r="U38" s="82"/>
      <c r="V38" s="82"/>
      <c r="W38" s="82"/>
    </row>
    <row r="39" spans="1:31" ht="12.75" customHeight="1" x14ac:dyDescent="0.2">
      <c r="A39" s="49"/>
      <c r="B39" s="144" t="str">
        <f>IF('1.1 Residential'!B39="","",'1.1 Residential'!B39)</f>
        <v/>
      </c>
      <c r="C39" s="726" t="str">
        <f>IF('1.1 Residential'!C39:E39="","",'1.1 Residential'!C39:E39)</f>
        <v/>
      </c>
      <c r="D39" s="727"/>
      <c r="E39" s="728"/>
      <c r="F39" s="235">
        <f>SUM('1.1 Residential'!G39+'2.1 Comm'!F39+'3.1 Civic'!F39+'4.1 CSF'!G39)</f>
        <v>0</v>
      </c>
      <c r="G39" s="821" t="s">
        <v>132</v>
      </c>
      <c r="H39" s="760"/>
      <c r="I39" s="760"/>
      <c r="J39" s="760"/>
      <c r="K39" s="761"/>
      <c r="L39" s="4"/>
      <c r="M39" s="4"/>
      <c r="N39" s="4"/>
      <c r="O39" s="15"/>
      <c r="P39" s="22"/>
      <c r="Q39" s="82"/>
      <c r="R39" s="82"/>
      <c r="S39" s="82"/>
      <c r="T39" s="82"/>
      <c r="U39" s="82"/>
      <c r="V39" s="82"/>
      <c r="W39" s="82"/>
    </row>
    <row r="40" spans="1:31" ht="12.75" customHeight="1" x14ac:dyDescent="0.2">
      <c r="A40" s="49"/>
      <c r="B40" s="144" t="str">
        <f>IF('1.1 Residential'!B40="","",'1.1 Residential'!B40)</f>
        <v/>
      </c>
      <c r="C40" s="726" t="str">
        <f>IF('1.1 Residential'!C40:E40="","",'1.1 Residential'!C40:E40)</f>
        <v/>
      </c>
      <c r="D40" s="727"/>
      <c r="E40" s="728"/>
      <c r="F40" s="235">
        <f>SUM('1.1 Residential'!G40+'2.1 Comm'!F40+'3.1 Civic'!F40+'4.1 CSF'!G40)</f>
        <v>0</v>
      </c>
      <c r="G40" s="821" t="s">
        <v>132</v>
      </c>
      <c r="H40" s="760"/>
      <c r="I40" s="760"/>
      <c r="J40" s="760"/>
      <c r="K40" s="761"/>
      <c r="L40" s="4"/>
      <c r="M40" s="4"/>
      <c r="N40" s="4"/>
      <c r="O40" s="15"/>
      <c r="P40" s="22"/>
      <c r="Q40" s="82"/>
      <c r="R40" s="82"/>
      <c r="S40" s="82"/>
      <c r="T40" s="82"/>
      <c r="U40" s="82"/>
      <c r="V40" s="82"/>
      <c r="W40" s="82"/>
    </row>
    <row r="41" spans="1:31" ht="12.75" customHeight="1" x14ac:dyDescent="0.2">
      <c r="A41" s="49"/>
      <c r="B41" s="144" t="str">
        <f>IF('1.1 Residential'!B41="","",'1.1 Residential'!B41)</f>
        <v/>
      </c>
      <c r="C41" s="726" t="str">
        <f>IF('1.1 Residential'!C41:E41="","",'1.1 Residential'!C41:E41)</f>
        <v/>
      </c>
      <c r="D41" s="727"/>
      <c r="E41" s="728"/>
      <c r="F41" s="235">
        <f>SUM('1.1 Residential'!G41+'2.1 Comm'!F41+'3.1 Civic'!F41+'4.1 CSF'!G41)</f>
        <v>0</v>
      </c>
      <c r="G41" s="821" t="s">
        <v>132</v>
      </c>
      <c r="H41" s="760"/>
      <c r="I41" s="760"/>
      <c r="J41" s="760"/>
      <c r="K41" s="761"/>
      <c r="L41" s="4"/>
      <c r="M41" s="4"/>
      <c r="N41" s="4"/>
      <c r="O41" s="15"/>
      <c r="P41" s="22"/>
      <c r="Q41" s="82"/>
      <c r="R41" s="82"/>
      <c r="S41" s="82"/>
      <c r="T41" s="82"/>
      <c r="U41" s="82"/>
      <c r="V41" s="82"/>
      <c r="W41" s="82"/>
    </row>
    <row r="42" spans="1:31" ht="12.75" customHeight="1" x14ac:dyDescent="0.2">
      <c r="A42" s="49"/>
      <c r="B42" s="144" t="str">
        <f>IF('1.1 Residential'!B42="","",'1.1 Residential'!B42)</f>
        <v/>
      </c>
      <c r="C42" s="726" t="str">
        <f>IF('1.1 Residential'!C42:E42="","",'1.1 Residential'!C42:E42)</f>
        <v/>
      </c>
      <c r="D42" s="727"/>
      <c r="E42" s="728"/>
      <c r="F42" s="235">
        <f>SUM('1.1 Residential'!G42+'2.1 Comm'!F42+'3.1 Civic'!F42+'4.1 CSF'!G42)</f>
        <v>0</v>
      </c>
      <c r="G42" s="821" t="s">
        <v>132</v>
      </c>
      <c r="H42" s="760"/>
      <c r="I42" s="760"/>
      <c r="J42" s="760"/>
      <c r="K42" s="761"/>
      <c r="L42" s="4"/>
      <c r="M42" s="4"/>
      <c r="N42" s="4"/>
      <c r="O42" s="15"/>
      <c r="P42" s="22"/>
      <c r="Q42" s="82"/>
      <c r="R42" s="82"/>
      <c r="S42" s="82"/>
      <c r="T42" s="82"/>
      <c r="U42" s="82"/>
      <c r="V42" s="82"/>
      <c r="W42" s="82"/>
    </row>
    <row r="43" spans="1:31" ht="12.75" customHeight="1" x14ac:dyDescent="0.2">
      <c r="A43" s="49"/>
      <c r="B43" s="744" t="s">
        <v>334</v>
      </c>
      <c r="C43" s="745"/>
      <c r="D43" s="745"/>
      <c r="E43" s="746"/>
      <c r="F43" s="222">
        <f>SUM(F33:F42)</f>
        <v>0</v>
      </c>
      <c r="G43" s="139" t="str">
        <f>IF(F26&lt;&gt;F43,"Permanent Financing Source Total does not equal Construction Financing Source Total","")</f>
        <v/>
      </c>
      <c r="H43" s="176"/>
      <c r="I43" s="176"/>
      <c r="J43" s="239"/>
      <c r="K43" s="237"/>
      <c r="L43" s="237"/>
      <c r="M43" s="237"/>
      <c r="N43" s="240"/>
      <c r="O43" s="15"/>
      <c r="Q43"/>
      <c r="R43"/>
      <c r="S43"/>
      <c r="T43"/>
      <c r="U43"/>
      <c r="V43"/>
      <c r="W43"/>
    </row>
    <row r="44" spans="1:31" ht="15.75" customHeight="1" x14ac:dyDescent="0.2">
      <c r="A44" s="627" t="s">
        <v>71</v>
      </c>
      <c r="B44" s="627"/>
      <c r="C44" s="627"/>
      <c r="D44" s="628"/>
      <c r="E44" s="752" t="str">
        <f>IF(E2="","",E2)</f>
        <v xml:space="preserve"> </v>
      </c>
      <c r="F44" s="752"/>
      <c r="G44" s="752"/>
      <c r="H44" s="752"/>
      <c r="I44" s="752"/>
      <c r="J44" s="752"/>
      <c r="K44" s="752"/>
      <c r="L44" s="752"/>
      <c r="M44" s="752"/>
      <c r="N44" s="96" t="s">
        <v>117</v>
      </c>
      <c r="O44" s="245" t="str">
        <f>IF('1.1 Residential'!P44&gt;0,'1.1 Residential'!P44,"")</f>
        <v xml:space="preserve"> </v>
      </c>
      <c r="P44" s="1"/>
      <c r="Q44"/>
      <c r="R44"/>
      <c r="S44"/>
      <c r="T44"/>
      <c r="U44"/>
      <c r="V44"/>
      <c r="W44"/>
    </row>
    <row r="45" spans="1:31" ht="15.75" customHeight="1" x14ac:dyDescent="0.2">
      <c r="A45" s="570" t="s">
        <v>69</v>
      </c>
      <c r="B45" s="570"/>
      <c r="C45" s="570"/>
      <c r="D45" s="571"/>
      <c r="E45" s="822" t="s">
        <v>237</v>
      </c>
      <c r="F45" s="823"/>
      <c r="G45" s="823"/>
      <c r="H45" s="823"/>
      <c r="I45" s="823"/>
      <c r="J45" s="823"/>
      <c r="K45" s="823"/>
      <c r="L45" s="823"/>
      <c r="M45" s="823"/>
      <c r="N45" s="823"/>
      <c r="O45" s="96" t="s">
        <v>248</v>
      </c>
      <c r="Q45"/>
      <c r="R45"/>
      <c r="S45"/>
      <c r="T45"/>
      <c r="U45"/>
      <c r="V45"/>
      <c r="W45"/>
      <c r="Z45"/>
      <c r="AA45"/>
      <c r="AB45"/>
      <c r="AC45"/>
      <c r="AD45"/>
      <c r="AE45"/>
    </row>
    <row r="46" spans="1:31" ht="14.25" customHeight="1" x14ac:dyDescent="0.2">
      <c r="A46" s="231"/>
      <c r="B46" s="610" t="s">
        <v>259</v>
      </c>
      <c r="C46" s="559"/>
      <c r="D46" s="560"/>
      <c r="E46" s="87" t="str">
        <f>IF($B$33="","",$B$33)</f>
        <v/>
      </c>
      <c r="F46" s="87" t="str">
        <f>IF($B$34="","",$B$34)</f>
        <v/>
      </c>
      <c r="G46" s="87" t="str">
        <f>IF($B$35="","",$B$35)</f>
        <v/>
      </c>
      <c r="H46" s="87" t="str">
        <f>IF($B$36="","",$B$36)</f>
        <v/>
      </c>
      <c r="I46" s="87" t="str">
        <f>IF($B$37="","",$B$37)</f>
        <v/>
      </c>
      <c r="J46" s="87" t="str">
        <f>IF($B$38="","",$B$38)</f>
        <v/>
      </c>
      <c r="K46" s="87" t="str">
        <f>IF($B$39="","",$B$39)</f>
        <v/>
      </c>
      <c r="L46" s="87" t="str">
        <f>IF($B$40="","",$B$40)</f>
        <v/>
      </c>
      <c r="M46" s="87" t="str">
        <f>IF($B$41="","",$B$41)</f>
        <v/>
      </c>
      <c r="N46" s="93" t="str">
        <f>IF($B$42="","",$B$42)</f>
        <v/>
      </c>
      <c r="O46" s="86"/>
      <c r="P46" s="24"/>
      <c r="Q46"/>
      <c r="R46"/>
      <c r="S46"/>
      <c r="T46"/>
      <c r="U46"/>
      <c r="V46"/>
      <c r="W46"/>
      <c r="X46"/>
      <c r="Z46"/>
      <c r="AA46"/>
      <c r="AB46"/>
      <c r="AC46"/>
      <c r="AD46"/>
      <c r="AE46"/>
    </row>
    <row r="47" spans="1:31" ht="14.25" customHeight="1" x14ac:dyDescent="0.2">
      <c r="A47" s="629"/>
      <c r="B47" s="611" t="s">
        <v>72</v>
      </c>
      <c r="C47" s="612"/>
      <c r="D47" s="613"/>
      <c r="E47" s="567" t="str">
        <f>C33</f>
        <v/>
      </c>
      <c r="F47" s="567" t="str">
        <f>C34</f>
        <v/>
      </c>
      <c r="G47" s="567" t="str">
        <f>C35</f>
        <v/>
      </c>
      <c r="H47" s="567" t="str">
        <f>C36</f>
        <v/>
      </c>
      <c r="I47" s="567" t="str">
        <f>C37</f>
        <v/>
      </c>
      <c r="J47" s="567" t="str">
        <f>C38</f>
        <v/>
      </c>
      <c r="K47" s="567" t="str">
        <f>C39</f>
        <v/>
      </c>
      <c r="L47" s="567" t="str">
        <f>C40</f>
        <v/>
      </c>
      <c r="M47" s="567" t="str">
        <f>C41</f>
        <v/>
      </c>
      <c r="N47" s="754" t="str">
        <f>C42</f>
        <v/>
      </c>
      <c r="O47" s="747" t="s">
        <v>336</v>
      </c>
      <c r="P47" s="24"/>
      <c r="Q47"/>
      <c r="R47"/>
      <c r="S47"/>
      <c r="T47"/>
      <c r="U47"/>
      <c r="V47"/>
      <c r="W47"/>
      <c r="X47"/>
      <c r="Z47"/>
      <c r="AA47"/>
      <c r="AB47"/>
      <c r="AC47"/>
      <c r="AD47"/>
      <c r="AE47"/>
    </row>
    <row r="48" spans="1:31" ht="14.25" customHeight="1" x14ac:dyDescent="0.2">
      <c r="A48" s="630"/>
      <c r="B48" s="753"/>
      <c r="C48" s="753"/>
      <c r="D48" s="615"/>
      <c r="E48" s="568"/>
      <c r="F48" s="578"/>
      <c r="G48" s="568"/>
      <c r="H48" s="568"/>
      <c r="I48" s="568"/>
      <c r="J48" s="568"/>
      <c r="K48" s="568"/>
      <c r="L48" s="568"/>
      <c r="M48" s="568"/>
      <c r="N48" s="755"/>
      <c r="O48" s="748"/>
      <c r="P48" s="24"/>
      <c r="Q48"/>
      <c r="R48"/>
      <c r="S48"/>
      <c r="T48"/>
      <c r="U48"/>
      <c r="V48"/>
      <c r="W48"/>
      <c r="X48"/>
      <c r="Z48"/>
      <c r="AA48"/>
      <c r="AB48"/>
      <c r="AC48"/>
      <c r="AD48"/>
      <c r="AE48"/>
    </row>
    <row r="49" spans="1:31" ht="14.25" customHeight="1" x14ac:dyDescent="0.2">
      <c r="A49" s="631"/>
      <c r="B49" s="616"/>
      <c r="C49" s="616"/>
      <c r="D49" s="617"/>
      <c r="E49" s="569"/>
      <c r="F49" s="579"/>
      <c r="G49" s="569"/>
      <c r="H49" s="569"/>
      <c r="I49" s="569"/>
      <c r="J49" s="569"/>
      <c r="K49" s="569"/>
      <c r="L49" s="569"/>
      <c r="M49" s="569"/>
      <c r="N49" s="755"/>
      <c r="O49" s="749"/>
      <c r="P49" s="24"/>
      <c r="Q49"/>
      <c r="R49"/>
      <c r="S49"/>
      <c r="T49"/>
      <c r="U49"/>
      <c r="V49"/>
      <c r="W49"/>
      <c r="X49"/>
      <c r="Z49"/>
      <c r="AA49"/>
      <c r="AB49"/>
      <c r="AC49"/>
      <c r="AD49"/>
      <c r="AE49"/>
    </row>
    <row r="50" spans="1:31" ht="12.75" customHeight="1" x14ac:dyDescent="0.2">
      <c r="A50" s="25" t="s">
        <v>2</v>
      </c>
      <c r="B50" s="558" t="s">
        <v>0</v>
      </c>
      <c r="C50" s="559"/>
      <c r="D50" s="560"/>
      <c r="E50" s="248">
        <f>SUM('1.1 Residential'!E50+'2.1 Comm'!E50+'3.1 Civic'!E50+'4.1 CSF'!E50)</f>
        <v>0</v>
      </c>
      <c r="F50" s="248">
        <f>SUM('1.1 Residential'!F50+'2.1 Comm'!F50+'3.1 Civic'!F50+'4.1 CSF'!F50)</f>
        <v>0</v>
      </c>
      <c r="G50" s="248">
        <f>SUM('1.1 Residential'!G50+'2.1 Comm'!G50+'3.1 Civic'!G50+'4.1 CSF'!G50)</f>
        <v>0</v>
      </c>
      <c r="H50" s="248">
        <f>SUM('1.1 Residential'!H50+'2.1 Comm'!H50+'3.1 Civic'!H50+'4.1 CSF'!H50)</f>
        <v>0</v>
      </c>
      <c r="I50" s="248">
        <f>SUM('1.1 Residential'!I50+'2.1 Comm'!I50+'3.1 Civic'!I50+'4.1 CSF'!I50)</f>
        <v>0</v>
      </c>
      <c r="J50" s="248">
        <f>SUM('1.1 Residential'!J50+'2.1 Comm'!J50+'3.1 Civic'!J50+'4.1 CSF'!J50)</f>
        <v>0</v>
      </c>
      <c r="K50" s="248">
        <f>SUM('1.1 Residential'!K50+'2.1 Comm'!K50+'3.1 Civic'!K50+'4.1 CSF'!K50)</f>
        <v>0</v>
      </c>
      <c r="L50" s="248">
        <f>SUM('1.1 Residential'!L50+'2.1 Comm'!L50+'3.1 Civic'!L50+'4.1 CSF'!L50)</f>
        <v>0</v>
      </c>
      <c r="M50" s="248">
        <f>SUM('1.1 Residential'!M50+'2.1 Comm'!M50+'3.1 Civic'!M50+'4.1 CSF'!M50)</f>
        <v>0</v>
      </c>
      <c r="N50" s="248">
        <f>SUM('1.1 Residential'!N50+'2.1 Comm'!N50+'3.1 Civic'!N50+'4.1 CSF'!N50)</f>
        <v>0</v>
      </c>
      <c r="O50" s="168">
        <f>SUM(E50:N50)</f>
        <v>0</v>
      </c>
      <c r="P50" s="28"/>
      <c r="Q50"/>
      <c r="R50"/>
      <c r="S50"/>
      <c r="T50"/>
      <c r="U50"/>
      <c r="V50"/>
      <c r="W50"/>
      <c r="Z50"/>
      <c r="AA50"/>
      <c r="AB50"/>
      <c r="AC50"/>
      <c r="AD50"/>
      <c r="AE50"/>
    </row>
    <row r="51" spans="1:31" ht="12.75" customHeight="1" x14ac:dyDescent="0.2">
      <c r="A51" s="25" t="s">
        <v>3</v>
      </c>
      <c r="B51" s="558" t="s">
        <v>1</v>
      </c>
      <c r="C51" s="559"/>
      <c r="D51" s="560"/>
      <c r="E51" s="235">
        <f>SUM('1.1 Residential'!E51+'2.1 Comm'!E51+'3.1 Civic'!E51+'4.1 CSF'!E51)</f>
        <v>0</v>
      </c>
      <c r="F51" s="235">
        <f>SUM('1.1 Residential'!F51+'2.1 Comm'!F51+'3.1 Civic'!F51+'4.1 CSF'!F51)</f>
        <v>0</v>
      </c>
      <c r="G51" s="235">
        <f>SUM('1.1 Residential'!G51+'2.1 Comm'!G51+'3.1 Civic'!G51+'4.1 CSF'!G51)</f>
        <v>0</v>
      </c>
      <c r="H51" s="235">
        <f>SUM('1.1 Residential'!H51+'2.1 Comm'!H51+'3.1 Civic'!H51+'4.1 CSF'!H51)</f>
        <v>0</v>
      </c>
      <c r="I51" s="235">
        <f>SUM('1.1 Residential'!I51+'2.1 Comm'!I51+'3.1 Civic'!I51+'4.1 CSF'!I51)</f>
        <v>0</v>
      </c>
      <c r="J51" s="235">
        <f>SUM('1.1 Residential'!J51+'2.1 Comm'!J51+'3.1 Civic'!J51+'4.1 CSF'!J51)</f>
        <v>0</v>
      </c>
      <c r="K51" s="235">
        <f>SUM('1.1 Residential'!K51+'2.1 Comm'!K51+'3.1 Civic'!K51+'4.1 CSF'!K51)</f>
        <v>0</v>
      </c>
      <c r="L51" s="235">
        <f>SUM('1.1 Residential'!L51+'2.1 Comm'!L51+'3.1 Civic'!L51+'4.1 CSF'!L51)</f>
        <v>0</v>
      </c>
      <c r="M51" s="235">
        <f>SUM('1.1 Residential'!M51+'2.1 Comm'!M51+'3.1 Civic'!M51+'4.1 CSF'!M51)</f>
        <v>0</v>
      </c>
      <c r="N51" s="235">
        <f>SUM('1.1 Residential'!N51+'2.1 Comm'!N51+'3.1 Civic'!N51+'4.1 CSF'!N51)</f>
        <v>0</v>
      </c>
      <c r="O51" s="168">
        <f>SUM(E51:N51)</f>
        <v>0</v>
      </c>
      <c r="P51" s="29"/>
      <c r="Q51"/>
      <c r="R51"/>
      <c r="S51"/>
      <c r="T51"/>
      <c r="U51"/>
      <c r="V51"/>
      <c r="W51"/>
      <c r="Z51"/>
      <c r="AA51"/>
      <c r="AB51"/>
      <c r="AC51"/>
      <c r="AD51"/>
      <c r="AE51"/>
    </row>
    <row r="52" spans="1:31" ht="14.1" customHeight="1" x14ac:dyDescent="0.2">
      <c r="A52" s="118" t="s">
        <v>4</v>
      </c>
      <c r="B52" s="561" t="s">
        <v>315</v>
      </c>
      <c r="C52" s="559"/>
      <c r="D52" s="560"/>
      <c r="E52" s="170">
        <f>SUM(E50:E51)</f>
        <v>0</v>
      </c>
      <c r="F52" s="170">
        <f t="shared" ref="F52:O52" si="0">SUM(F50:F51)</f>
        <v>0</v>
      </c>
      <c r="G52" s="170">
        <f t="shared" si="0"/>
        <v>0</v>
      </c>
      <c r="H52" s="170">
        <f t="shared" si="0"/>
        <v>0</v>
      </c>
      <c r="I52" s="170">
        <f t="shared" si="0"/>
        <v>0</v>
      </c>
      <c r="J52" s="170">
        <f t="shared" si="0"/>
        <v>0</v>
      </c>
      <c r="K52" s="170">
        <f t="shared" si="0"/>
        <v>0</v>
      </c>
      <c r="L52" s="170">
        <f t="shared" si="0"/>
        <v>0</v>
      </c>
      <c r="M52" s="170">
        <f t="shared" si="0"/>
        <v>0</v>
      </c>
      <c r="N52" s="170">
        <f t="shared" si="0"/>
        <v>0</v>
      </c>
      <c r="O52" s="241">
        <f t="shared" si="0"/>
        <v>0</v>
      </c>
      <c r="P52" s="30"/>
      <c r="Q52"/>
      <c r="R52"/>
      <c r="S52"/>
      <c r="T52"/>
      <c r="U52"/>
      <c r="V52"/>
      <c r="W52"/>
      <c r="Z52"/>
      <c r="AA52"/>
      <c r="AB52"/>
      <c r="AC52"/>
      <c r="AD52"/>
      <c r="AE52"/>
    </row>
    <row r="53" spans="1:31" ht="14.1" customHeight="1" x14ac:dyDescent="0.2">
      <c r="A53" s="340"/>
      <c r="B53" s="632" t="s">
        <v>82</v>
      </c>
      <c r="C53" s="633"/>
      <c r="D53" s="634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3"/>
      <c r="P53" s="28"/>
      <c r="Q53"/>
      <c r="R53"/>
      <c r="S53"/>
      <c r="T53"/>
      <c r="U53"/>
      <c r="V53"/>
      <c r="W53"/>
      <c r="Z53"/>
      <c r="AA53"/>
      <c r="AB53"/>
      <c r="AC53"/>
      <c r="AD53"/>
      <c r="AE53"/>
    </row>
    <row r="54" spans="1:31" ht="12.75" customHeight="1" x14ac:dyDescent="0.2">
      <c r="A54" s="25" t="s">
        <v>5</v>
      </c>
      <c r="B54" s="555" t="s">
        <v>6</v>
      </c>
      <c r="C54" s="556"/>
      <c r="D54" s="557"/>
      <c r="E54" s="235">
        <f>SUM('1.1 Residential'!E54+'2.1 Comm'!E54+'3.1 Civic'!E54+'4.1 CSF'!E54)</f>
        <v>0</v>
      </c>
      <c r="F54" s="235">
        <f>SUM('1.1 Residential'!F54+'2.1 Comm'!F54+'3.1 Civic'!F54+'4.1 CSF'!F54)</f>
        <v>0</v>
      </c>
      <c r="G54" s="235">
        <f>SUM('1.1 Residential'!G54+'2.1 Comm'!G54+'3.1 Civic'!G54+'4.1 CSF'!G54)</f>
        <v>0</v>
      </c>
      <c r="H54" s="235">
        <f>SUM('1.1 Residential'!H54+'2.1 Comm'!H54+'3.1 Civic'!H54+'4.1 CSF'!H54)</f>
        <v>0</v>
      </c>
      <c r="I54" s="235">
        <f>SUM('1.1 Residential'!I54+'2.1 Comm'!I54+'3.1 Civic'!I54+'4.1 CSF'!I54)</f>
        <v>0</v>
      </c>
      <c r="J54" s="235">
        <f>SUM('1.1 Residential'!J54+'2.1 Comm'!J54+'3.1 Civic'!J54+'4.1 CSF'!J54)</f>
        <v>0</v>
      </c>
      <c r="K54" s="235">
        <f>SUM('1.1 Residential'!K54+'2.1 Comm'!K54+'3.1 Civic'!K54+'4.1 CSF'!K54)</f>
        <v>0</v>
      </c>
      <c r="L54" s="235">
        <f>SUM('1.1 Residential'!L54+'2.1 Comm'!L54+'3.1 Civic'!L54+'4.1 CSF'!L54)</f>
        <v>0</v>
      </c>
      <c r="M54" s="235">
        <f>SUM('1.1 Residential'!M54+'2.1 Comm'!M54+'3.1 Civic'!M54+'4.1 CSF'!M54)</f>
        <v>0</v>
      </c>
      <c r="N54" s="235">
        <f>SUM('1.1 Residential'!N54+'2.1 Comm'!N54+'3.1 Civic'!N54+'4.1 CSF'!N54)</f>
        <v>0</v>
      </c>
      <c r="O54" s="168">
        <f t="shared" ref="O54:O59" si="1">SUM(E54:N54)</f>
        <v>0</v>
      </c>
      <c r="P54" s="28"/>
      <c r="Q54"/>
      <c r="R54"/>
      <c r="S54"/>
      <c r="T54"/>
      <c r="U54"/>
      <c r="V54"/>
      <c r="W54"/>
      <c r="Z54"/>
      <c r="AA54"/>
      <c r="AB54"/>
      <c r="AC54"/>
      <c r="AD54"/>
      <c r="AE54"/>
    </row>
    <row r="55" spans="1:31" ht="12.75" customHeight="1" x14ac:dyDescent="0.2">
      <c r="A55" s="25" t="s">
        <v>12</v>
      </c>
      <c r="B55" s="555" t="s">
        <v>68</v>
      </c>
      <c r="C55" s="556"/>
      <c r="D55" s="557"/>
      <c r="E55" s="235">
        <f>SUM('1.1 Residential'!E55+'2.1 Comm'!E55+'3.1 Civic'!E55+'4.1 CSF'!E55)</f>
        <v>0</v>
      </c>
      <c r="F55" s="235">
        <f>SUM('1.1 Residential'!F55+'2.1 Comm'!F55+'3.1 Civic'!F55+'4.1 CSF'!F55)</f>
        <v>0</v>
      </c>
      <c r="G55" s="235">
        <f>SUM('1.1 Residential'!G55+'2.1 Comm'!G55+'3.1 Civic'!G55+'4.1 CSF'!G55)</f>
        <v>0</v>
      </c>
      <c r="H55" s="235">
        <f>SUM('1.1 Residential'!H55+'2.1 Comm'!H55+'3.1 Civic'!H55+'4.1 CSF'!H55)</f>
        <v>0</v>
      </c>
      <c r="I55" s="235">
        <f>SUM('1.1 Residential'!I55+'2.1 Comm'!I55+'3.1 Civic'!I55+'4.1 CSF'!I55)</f>
        <v>0</v>
      </c>
      <c r="J55" s="235">
        <f>SUM('1.1 Residential'!J55+'2.1 Comm'!J55+'3.1 Civic'!J55+'4.1 CSF'!J55)</f>
        <v>0</v>
      </c>
      <c r="K55" s="235">
        <f>SUM('1.1 Residential'!K55+'2.1 Comm'!K55+'3.1 Civic'!K55+'4.1 CSF'!K55)</f>
        <v>0</v>
      </c>
      <c r="L55" s="235">
        <f>SUM('1.1 Residential'!L55+'2.1 Comm'!L55+'3.1 Civic'!L55+'4.1 CSF'!L55)</f>
        <v>0</v>
      </c>
      <c r="M55" s="235">
        <f>SUM('1.1 Residential'!M55+'2.1 Comm'!M55+'3.1 Civic'!M55+'4.1 CSF'!M55)</f>
        <v>0</v>
      </c>
      <c r="N55" s="235">
        <f>SUM('1.1 Residential'!N55+'2.1 Comm'!N55+'3.1 Civic'!N55+'4.1 CSF'!N55)</f>
        <v>0</v>
      </c>
      <c r="O55" s="168">
        <f t="shared" si="1"/>
        <v>0</v>
      </c>
      <c r="P55" s="29"/>
      <c r="Q55"/>
      <c r="R55"/>
      <c r="S55"/>
      <c r="T55"/>
      <c r="U55"/>
      <c r="V55"/>
      <c r="W55"/>
      <c r="Z55"/>
      <c r="AA55"/>
      <c r="AB55"/>
      <c r="AC55"/>
      <c r="AD55"/>
      <c r="AE55"/>
    </row>
    <row r="56" spans="1:31" ht="12.75" customHeight="1" x14ac:dyDescent="0.2">
      <c r="A56" s="25" t="s">
        <v>13</v>
      </c>
      <c r="B56" s="555" t="s">
        <v>7</v>
      </c>
      <c r="C56" s="556"/>
      <c r="D56" s="557"/>
      <c r="E56" s="235">
        <f>SUM('1.1 Residential'!E56+'2.1 Comm'!E56+'3.1 Civic'!E56+'4.1 CSF'!E56)</f>
        <v>0</v>
      </c>
      <c r="F56" s="235">
        <f>SUM('1.1 Residential'!F56+'2.1 Comm'!F56+'3.1 Civic'!F56+'4.1 CSF'!F56)</f>
        <v>0</v>
      </c>
      <c r="G56" s="235">
        <f>SUM('1.1 Residential'!G56+'2.1 Comm'!G56+'3.1 Civic'!G56+'4.1 CSF'!G56)</f>
        <v>0</v>
      </c>
      <c r="H56" s="235">
        <f>SUM('1.1 Residential'!H56+'2.1 Comm'!H56+'3.1 Civic'!H56+'4.1 CSF'!H56)</f>
        <v>0</v>
      </c>
      <c r="I56" s="235">
        <f>SUM('1.1 Residential'!I56+'2.1 Comm'!I56+'3.1 Civic'!I56+'4.1 CSF'!I56)</f>
        <v>0</v>
      </c>
      <c r="J56" s="235">
        <f>SUM('1.1 Residential'!J56+'2.1 Comm'!J56+'3.1 Civic'!J56+'4.1 CSF'!J56)</f>
        <v>0</v>
      </c>
      <c r="K56" s="235">
        <f>SUM('1.1 Residential'!K56+'2.1 Comm'!K56+'3.1 Civic'!K56+'4.1 CSF'!K56)</f>
        <v>0</v>
      </c>
      <c r="L56" s="235">
        <f>SUM('1.1 Residential'!L56+'2.1 Comm'!L56+'3.1 Civic'!L56+'4.1 CSF'!L56)</f>
        <v>0</v>
      </c>
      <c r="M56" s="235">
        <f>SUM('1.1 Residential'!M56+'2.1 Comm'!M56+'3.1 Civic'!M56+'4.1 CSF'!M56)</f>
        <v>0</v>
      </c>
      <c r="N56" s="235">
        <f>SUM('1.1 Residential'!N56+'2.1 Comm'!N56+'3.1 Civic'!N56+'4.1 CSF'!N56)</f>
        <v>0</v>
      </c>
      <c r="O56" s="168">
        <f t="shared" si="1"/>
        <v>0</v>
      </c>
      <c r="P56" s="29"/>
      <c r="Q56"/>
      <c r="R56"/>
      <c r="S56"/>
      <c r="T56"/>
      <c r="U56"/>
      <c r="V56"/>
      <c r="W56"/>
      <c r="Z56"/>
      <c r="AA56"/>
      <c r="AB56"/>
      <c r="AC56"/>
      <c r="AD56"/>
      <c r="AE56"/>
    </row>
    <row r="57" spans="1:31" ht="12.75" customHeight="1" x14ac:dyDescent="0.2">
      <c r="A57" s="25" t="s">
        <v>14</v>
      </c>
      <c r="B57" s="555" t="s">
        <v>8</v>
      </c>
      <c r="C57" s="556"/>
      <c r="D57" s="557"/>
      <c r="E57" s="235">
        <f>SUM('1.1 Residential'!E57+'2.1 Comm'!E57+'3.1 Civic'!E57+'4.1 CSF'!E57)</f>
        <v>0</v>
      </c>
      <c r="F57" s="235">
        <f>SUM('1.1 Residential'!F57+'2.1 Comm'!F57+'3.1 Civic'!F57+'4.1 CSF'!F57)</f>
        <v>0</v>
      </c>
      <c r="G57" s="235">
        <f>SUM('1.1 Residential'!G57+'2.1 Comm'!G57+'3.1 Civic'!G57+'4.1 CSF'!G57)</f>
        <v>0</v>
      </c>
      <c r="H57" s="235">
        <f>SUM('1.1 Residential'!H57+'2.1 Comm'!H57+'3.1 Civic'!H57+'4.1 CSF'!H57)</f>
        <v>0</v>
      </c>
      <c r="I57" s="235">
        <f>SUM('1.1 Residential'!I57+'2.1 Comm'!I57+'3.1 Civic'!I57+'4.1 CSF'!I57)</f>
        <v>0</v>
      </c>
      <c r="J57" s="235">
        <f>SUM('1.1 Residential'!J57+'2.1 Comm'!J57+'3.1 Civic'!J57+'4.1 CSF'!J57)</f>
        <v>0</v>
      </c>
      <c r="K57" s="235">
        <f>SUM('1.1 Residential'!K57+'2.1 Comm'!K57+'3.1 Civic'!K57+'4.1 CSF'!K57)</f>
        <v>0</v>
      </c>
      <c r="L57" s="235">
        <f>SUM('1.1 Residential'!L57+'2.1 Comm'!L57+'3.1 Civic'!L57+'4.1 CSF'!L57)</f>
        <v>0</v>
      </c>
      <c r="M57" s="235">
        <f>SUM('1.1 Residential'!M57+'2.1 Comm'!M57+'3.1 Civic'!M57+'4.1 CSF'!M57)</f>
        <v>0</v>
      </c>
      <c r="N57" s="235">
        <f>SUM('1.1 Residential'!N57+'2.1 Comm'!N57+'3.1 Civic'!N57+'4.1 CSF'!N57)</f>
        <v>0</v>
      </c>
      <c r="O57" s="168">
        <f t="shared" si="1"/>
        <v>0</v>
      </c>
      <c r="P57" s="29"/>
      <c r="Q57"/>
      <c r="R57"/>
      <c r="S57"/>
      <c r="T57"/>
      <c r="U57"/>
      <c r="V57"/>
      <c r="W57"/>
      <c r="Z57"/>
      <c r="AA57"/>
      <c r="AB57"/>
      <c r="AC57"/>
      <c r="AD57"/>
      <c r="AE57"/>
    </row>
    <row r="58" spans="1:31" ht="12.75" customHeight="1" x14ac:dyDescent="0.2">
      <c r="A58" s="25" t="s">
        <v>15</v>
      </c>
      <c r="B58" s="555" t="s">
        <v>404</v>
      </c>
      <c r="C58" s="556"/>
      <c r="D58" s="557"/>
      <c r="E58" s="235">
        <f>SUM('1.1 Residential'!E58+'2.1 Comm'!E58+'3.1 Civic'!E58+'4.1 CSF'!E58)</f>
        <v>0</v>
      </c>
      <c r="F58" s="235">
        <f>SUM('1.1 Residential'!F58+'2.1 Comm'!F58+'3.1 Civic'!F58+'4.1 CSF'!F58)</f>
        <v>0</v>
      </c>
      <c r="G58" s="235">
        <f>SUM('1.1 Residential'!G58+'2.1 Comm'!G58+'3.1 Civic'!G58+'4.1 CSF'!G58)</f>
        <v>0</v>
      </c>
      <c r="H58" s="235">
        <f>SUM('1.1 Residential'!H58+'2.1 Comm'!H58+'3.1 Civic'!H58+'4.1 CSF'!H58)</f>
        <v>0</v>
      </c>
      <c r="I58" s="235">
        <f>SUM('1.1 Residential'!I58+'2.1 Comm'!I58+'3.1 Civic'!I58+'4.1 CSF'!I58)</f>
        <v>0</v>
      </c>
      <c r="J58" s="235">
        <f>SUM('1.1 Residential'!J58+'2.1 Comm'!J58+'3.1 Civic'!J58+'4.1 CSF'!J58)</f>
        <v>0</v>
      </c>
      <c r="K58" s="235">
        <f>SUM('1.1 Residential'!K58+'2.1 Comm'!K58+'3.1 Civic'!K58+'4.1 CSF'!K58)</f>
        <v>0</v>
      </c>
      <c r="L58" s="235">
        <f>SUM('1.1 Residential'!L58+'2.1 Comm'!L58+'3.1 Civic'!L58+'4.1 CSF'!L58)</f>
        <v>0</v>
      </c>
      <c r="M58" s="235">
        <f>SUM('1.1 Residential'!M58+'2.1 Comm'!M58+'3.1 Civic'!M58+'4.1 CSF'!M58)</f>
        <v>0</v>
      </c>
      <c r="N58" s="235">
        <f>SUM('1.1 Residential'!N58+'2.1 Comm'!N58+'3.1 Civic'!N58+'4.1 CSF'!N58)</f>
        <v>0</v>
      </c>
      <c r="O58" s="168">
        <f t="shared" si="1"/>
        <v>0</v>
      </c>
      <c r="P58" s="29"/>
      <c r="Q58"/>
      <c r="R58"/>
      <c r="S58"/>
      <c r="T58"/>
      <c r="U58"/>
      <c r="V58"/>
      <c r="W58"/>
      <c r="Z58"/>
      <c r="AA58"/>
      <c r="AB58"/>
      <c r="AC58"/>
      <c r="AD58"/>
      <c r="AE58"/>
    </row>
    <row r="59" spans="1:31" ht="12.75" customHeight="1" x14ac:dyDescent="0.2">
      <c r="A59" s="25" t="s">
        <v>16</v>
      </c>
      <c r="B59" s="555" t="s">
        <v>9</v>
      </c>
      <c r="C59" s="556"/>
      <c r="D59" s="557"/>
      <c r="E59" s="235">
        <f>SUM('1.1 Residential'!E59+'2.1 Comm'!E59+'3.1 Civic'!E59+'4.1 CSF'!E59)</f>
        <v>0</v>
      </c>
      <c r="F59" s="235">
        <f>SUM('1.1 Residential'!F59+'2.1 Comm'!F59+'3.1 Civic'!F59+'4.1 CSF'!F59)</f>
        <v>0</v>
      </c>
      <c r="G59" s="235">
        <f>SUM('1.1 Residential'!G59+'2.1 Comm'!G59+'3.1 Civic'!G59+'4.1 CSF'!G59)</f>
        <v>0</v>
      </c>
      <c r="H59" s="235">
        <f>SUM('1.1 Residential'!H59+'2.1 Comm'!H59+'3.1 Civic'!H59+'4.1 CSF'!H59)</f>
        <v>0</v>
      </c>
      <c r="I59" s="235">
        <f>SUM('1.1 Residential'!I59+'2.1 Comm'!I59+'3.1 Civic'!I59+'4.1 CSF'!I59)</f>
        <v>0</v>
      </c>
      <c r="J59" s="235">
        <f>SUM('1.1 Residential'!J59+'2.1 Comm'!J59+'3.1 Civic'!J59+'4.1 CSF'!J59)</f>
        <v>0</v>
      </c>
      <c r="K59" s="235">
        <f>SUM('1.1 Residential'!K59+'2.1 Comm'!K59+'3.1 Civic'!K59+'4.1 CSF'!K59)</f>
        <v>0</v>
      </c>
      <c r="L59" s="235">
        <f>SUM('1.1 Residential'!L59+'2.1 Comm'!L59+'3.1 Civic'!L59+'4.1 CSF'!L59)</f>
        <v>0</v>
      </c>
      <c r="M59" s="235">
        <f>SUM('1.1 Residential'!M59+'2.1 Comm'!M59+'3.1 Civic'!M59+'4.1 CSF'!M59)</f>
        <v>0</v>
      </c>
      <c r="N59" s="235">
        <f>SUM('1.1 Residential'!N59+'2.1 Comm'!N59+'3.1 Civic'!N59+'4.1 CSF'!N59)</f>
        <v>0</v>
      </c>
      <c r="O59" s="168">
        <f t="shared" si="1"/>
        <v>0</v>
      </c>
      <c r="P59" s="29"/>
      <c r="Q59"/>
      <c r="R59"/>
      <c r="S59"/>
      <c r="T59"/>
      <c r="U59"/>
      <c r="V59"/>
      <c r="W59"/>
      <c r="Z59"/>
      <c r="AA59"/>
      <c r="AB59"/>
      <c r="AC59"/>
      <c r="AD59"/>
      <c r="AE59"/>
    </row>
    <row r="60" spans="1:31" ht="12.75" customHeight="1" x14ac:dyDescent="0.2">
      <c r="A60" s="25" t="s">
        <v>17</v>
      </c>
      <c r="B60" s="555" t="s">
        <v>10</v>
      </c>
      <c r="C60" s="556"/>
      <c r="D60" s="557"/>
      <c r="E60" s="235">
        <f>SUM('1.1 Residential'!E60+'2.1 Comm'!E60+'3.1 Civic'!E60+'4.1 CSF'!E60)</f>
        <v>0</v>
      </c>
      <c r="F60" s="235">
        <f>SUM('1.1 Residential'!F60+'2.1 Comm'!F60+'3.1 Civic'!F60+'4.1 CSF'!F60)</f>
        <v>0</v>
      </c>
      <c r="G60" s="235">
        <f>SUM('1.1 Residential'!G60+'2.1 Comm'!G60+'3.1 Civic'!G60+'4.1 CSF'!G60)</f>
        <v>0</v>
      </c>
      <c r="H60" s="235">
        <f>SUM('1.1 Residential'!H60+'2.1 Comm'!H60+'3.1 Civic'!H60+'4.1 CSF'!H60)</f>
        <v>0</v>
      </c>
      <c r="I60" s="235">
        <f>SUM('1.1 Residential'!I60+'2.1 Comm'!I60+'3.1 Civic'!I60+'4.1 CSF'!I60)</f>
        <v>0</v>
      </c>
      <c r="J60" s="235">
        <f>SUM('1.1 Residential'!J60+'2.1 Comm'!J60+'3.1 Civic'!J60+'4.1 CSF'!J60)</f>
        <v>0</v>
      </c>
      <c r="K60" s="235">
        <f>SUM('1.1 Residential'!K60+'2.1 Comm'!K60+'3.1 Civic'!K60+'4.1 CSF'!K60)</f>
        <v>0</v>
      </c>
      <c r="L60" s="235">
        <f>SUM('1.1 Residential'!L60+'2.1 Comm'!L60+'3.1 Civic'!L60+'4.1 CSF'!L60)</f>
        <v>0</v>
      </c>
      <c r="M60" s="235">
        <f>SUM('1.1 Residential'!M60+'2.1 Comm'!M60+'3.1 Civic'!M60+'4.1 CSF'!M60)</f>
        <v>0</v>
      </c>
      <c r="N60" s="235">
        <f>SUM('1.1 Residential'!N60+'2.1 Comm'!N60+'3.1 Civic'!N60+'4.1 CSF'!N60)</f>
        <v>0</v>
      </c>
      <c r="O60" s="168">
        <f t="shared" ref="O60:O73" si="2">SUM(E60:N60)</f>
        <v>0</v>
      </c>
      <c r="P60" s="29"/>
      <c r="Q60"/>
      <c r="R60"/>
      <c r="S60"/>
      <c r="T60"/>
      <c r="U60"/>
      <c r="V60"/>
      <c r="W60"/>
      <c r="Z60"/>
      <c r="AA60"/>
      <c r="AB60"/>
      <c r="AC60"/>
      <c r="AD60"/>
      <c r="AE60"/>
    </row>
    <row r="61" spans="1:31" ht="12.75" customHeight="1" x14ac:dyDescent="0.2">
      <c r="A61" s="25" t="s">
        <v>18</v>
      </c>
      <c r="B61" s="555" t="s">
        <v>11</v>
      </c>
      <c r="C61" s="556"/>
      <c r="D61" s="557"/>
      <c r="E61" s="235">
        <f>SUM('1.1 Residential'!E61+'2.1 Comm'!E61+'3.1 Civic'!E61+'4.1 CSF'!E61)</f>
        <v>0</v>
      </c>
      <c r="F61" s="235">
        <f>SUM('1.1 Residential'!F61+'2.1 Comm'!F61+'3.1 Civic'!F61+'4.1 CSF'!F61)</f>
        <v>0</v>
      </c>
      <c r="G61" s="235">
        <f>SUM('1.1 Residential'!G61+'2.1 Comm'!G61+'3.1 Civic'!G61+'4.1 CSF'!G61)</f>
        <v>0</v>
      </c>
      <c r="H61" s="235">
        <f>SUM('1.1 Residential'!H61+'2.1 Comm'!H61+'3.1 Civic'!H61+'4.1 CSF'!H61)</f>
        <v>0</v>
      </c>
      <c r="I61" s="235">
        <f>SUM('1.1 Residential'!I61+'2.1 Comm'!I61+'3.1 Civic'!I61+'4.1 CSF'!I61)</f>
        <v>0</v>
      </c>
      <c r="J61" s="235">
        <f>SUM('1.1 Residential'!J61+'2.1 Comm'!J61+'3.1 Civic'!J61+'4.1 CSF'!J61)</f>
        <v>0</v>
      </c>
      <c r="K61" s="235">
        <f>SUM('1.1 Residential'!K61+'2.1 Comm'!K61+'3.1 Civic'!K61+'4.1 CSF'!K61)</f>
        <v>0</v>
      </c>
      <c r="L61" s="235">
        <f>SUM('1.1 Residential'!L61+'2.1 Comm'!L61+'3.1 Civic'!L61+'4.1 CSF'!L61)</f>
        <v>0</v>
      </c>
      <c r="M61" s="235">
        <f>SUM('1.1 Residential'!M61+'2.1 Comm'!M61+'3.1 Civic'!M61+'4.1 CSF'!M61)</f>
        <v>0</v>
      </c>
      <c r="N61" s="235">
        <f>SUM('1.1 Residential'!N61+'2.1 Comm'!N61+'3.1 Civic'!N61+'4.1 CSF'!N61)</f>
        <v>0</v>
      </c>
      <c r="O61" s="168">
        <f t="shared" si="2"/>
        <v>0</v>
      </c>
      <c r="P61" s="29"/>
      <c r="Q61"/>
      <c r="R61"/>
      <c r="S61"/>
      <c r="T61"/>
      <c r="U61"/>
      <c r="V61"/>
      <c r="W61"/>
      <c r="Z61"/>
      <c r="AA61"/>
      <c r="AB61"/>
      <c r="AC61"/>
      <c r="AD61"/>
      <c r="AE61"/>
    </row>
    <row r="62" spans="1:31" ht="12.75" customHeight="1" x14ac:dyDescent="0.2">
      <c r="A62" s="25" t="s">
        <v>19</v>
      </c>
      <c r="B62" s="555" t="s">
        <v>409</v>
      </c>
      <c r="C62" s="556"/>
      <c r="D62" s="557"/>
      <c r="E62" s="235">
        <f>SUM('1.1 Residential'!E62+'2.1 Comm'!E62+'3.1 Civic'!E62+'4.1 CSF'!E62)</f>
        <v>0</v>
      </c>
      <c r="F62" s="235">
        <f>SUM('1.1 Residential'!F62+'2.1 Comm'!F62+'3.1 Civic'!F62+'4.1 CSF'!F62)</f>
        <v>0</v>
      </c>
      <c r="G62" s="235">
        <f>SUM('1.1 Residential'!G62+'2.1 Comm'!G62+'3.1 Civic'!G62+'4.1 CSF'!G62)</f>
        <v>0</v>
      </c>
      <c r="H62" s="235">
        <f>SUM('1.1 Residential'!H62+'2.1 Comm'!H62+'3.1 Civic'!H62+'4.1 CSF'!H62)</f>
        <v>0</v>
      </c>
      <c r="I62" s="235">
        <f>SUM('1.1 Residential'!I62+'2.1 Comm'!I62+'3.1 Civic'!I62+'4.1 CSF'!I62)</f>
        <v>0</v>
      </c>
      <c r="J62" s="235">
        <f>SUM('1.1 Residential'!J62+'2.1 Comm'!J62+'3.1 Civic'!J62+'4.1 CSF'!J62)</f>
        <v>0</v>
      </c>
      <c r="K62" s="235">
        <f>SUM('1.1 Residential'!K62+'2.1 Comm'!K62+'3.1 Civic'!K62+'4.1 CSF'!K62)</f>
        <v>0</v>
      </c>
      <c r="L62" s="235">
        <f>SUM('1.1 Residential'!L62+'2.1 Comm'!L62+'3.1 Civic'!L62+'4.1 CSF'!L62)</f>
        <v>0</v>
      </c>
      <c r="M62" s="235">
        <f>SUM('1.1 Residential'!M62+'2.1 Comm'!M62+'3.1 Civic'!M62+'4.1 CSF'!M62)</f>
        <v>0</v>
      </c>
      <c r="N62" s="235">
        <f>SUM('1.1 Residential'!N62+'2.1 Comm'!N62+'3.1 Civic'!N62+'4.1 CSF'!N62)</f>
        <v>0</v>
      </c>
      <c r="O62" s="168">
        <f t="shared" si="2"/>
        <v>0</v>
      </c>
      <c r="P62" s="29"/>
      <c r="Q62"/>
      <c r="R62"/>
      <c r="S62"/>
      <c r="T62"/>
      <c r="U62"/>
      <c r="V62"/>
      <c r="W62"/>
      <c r="Z62"/>
      <c r="AA62"/>
      <c r="AB62"/>
      <c r="AC62"/>
      <c r="AD62"/>
      <c r="AE62"/>
    </row>
    <row r="63" spans="1:31" ht="12.75" customHeight="1" x14ac:dyDescent="0.2">
      <c r="A63" s="25" t="s">
        <v>20</v>
      </c>
      <c r="B63" s="555" t="s">
        <v>27</v>
      </c>
      <c r="C63" s="556"/>
      <c r="D63" s="557"/>
      <c r="E63" s="235">
        <f>SUM('1.1 Residential'!E63+'2.1 Comm'!E63+'3.1 Civic'!E63+'4.1 CSF'!E63)</f>
        <v>0</v>
      </c>
      <c r="F63" s="235">
        <f>SUM('1.1 Residential'!F63+'2.1 Comm'!F63+'3.1 Civic'!F63+'4.1 CSF'!F63)</f>
        <v>0</v>
      </c>
      <c r="G63" s="235">
        <f>SUM('1.1 Residential'!G63+'2.1 Comm'!G63+'3.1 Civic'!G63+'4.1 CSF'!G63)</f>
        <v>0</v>
      </c>
      <c r="H63" s="235">
        <f>SUM('1.1 Residential'!H63+'2.1 Comm'!H63+'3.1 Civic'!H63+'4.1 CSF'!H63)</f>
        <v>0</v>
      </c>
      <c r="I63" s="235">
        <f>SUM('1.1 Residential'!I63+'2.1 Comm'!I63+'3.1 Civic'!I63+'4.1 CSF'!I63)</f>
        <v>0</v>
      </c>
      <c r="J63" s="235">
        <f>SUM('1.1 Residential'!J63+'2.1 Comm'!J63+'3.1 Civic'!J63+'4.1 CSF'!J63)</f>
        <v>0</v>
      </c>
      <c r="K63" s="235">
        <f>SUM('1.1 Residential'!K63+'2.1 Comm'!K63+'3.1 Civic'!K63+'4.1 CSF'!K63)</f>
        <v>0</v>
      </c>
      <c r="L63" s="235">
        <f>SUM('1.1 Residential'!L63+'2.1 Comm'!L63+'3.1 Civic'!L63+'4.1 CSF'!L63)</f>
        <v>0</v>
      </c>
      <c r="M63" s="235">
        <f>SUM('1.1 Residential'!M63+'2.1 Comm'!M63+'3.1 Civic'!M63+'4.1 CSF'!M63)</f>
        <v>0</v>
      </c>
      <c r="N63" s="235">
        <f>SUM('1.1 Residential'!N63+'2.1 Comm'!N63+'3.1 Civic'!N63+'4.1 CSF'!N63)</f>
        <v>0</v>
      </c>
      <c r="O63" s="168">
        <f t="shared" si="2"/>
        <v>0</v>
      </c>
      <c r="P63" s="29"/>
      <c r="Q63"/>
      <c r="R63"/>
      <c r="S63"/>
      <c r="T63"/>
      <c r="U63"/>
      <c r="V63"/>
      <c r="W63"/>
      <c r="Z63"/>
      <c r="AA63"/>
      <c r="AB63"/>
      <c r="AC63"/>
      <c r="AD63"/>
      <c r="AE63"/>
    </row>
    <row r="64" spans="1:31" ht="12.75" customHeight="1" x14ac:dyDescent="0.2">
      <c r="A64" s="25" t="s">
        <v>21</v>
      </c>
      <c r="B64" s="555" t="s">
        <v>28</v>
      </c>
      <c r="C64" s="556"/>
      <c r="D64" s="557"/>
      <c r="E64" s="235">
        <f>SUM('1.1 Residential'!E64+'2.1 Comm'!E64+'3.1 Civic'!E64+'4.1 CSF'!E64)</f>
        <v>0</v>
      </c>
      <c r="F64" s="235">
        <f>SUM('1.1 Residential'!F64+'2.1 Comm'!F64+'3.1 Civic'!F64+'4.1 CSF'!F64)</f>
        <v>0</v>
      </c>
      <c r="G64" s="235">
        <f>SUM('1.1 Residential'!G64+'2.1 Comm'!G64+'3.1 Civic'!G64+'4.1 CSF'!G64)</f>
        <v>0</v>
      </c>
      <c r="H64" s="235">
        <f>SUM('1.1 Residential'!H64+'2.1 Comm'!H64+'3.1 Civic'!H64+'4.1 CSF'!H64)</f>
        <v>0</v>
      </c>
      <c r="I64" s="235">
        <f>SUM('1.1 Residential'!I64+'2.1 Comm'!I64+'3.1 Civic'!I64+'4.1 CSF'!I64)</f>
        <v>0</v>
      </c>
      <c r="J64" s="235">
        <f>SUM('1.1 Residential'!J64+'2.1 Comm'!J64+'3.1 Civic'!J64+'4.1 CSF'!J64)</f>
        <v>0</v>
      </c>
      <c r="K64" s="235">
        <f>SUM('1.1 Residential'!K64+'2.1 Comm'!K64+'3.1 Civic'!K64+'4.1 CSF'!K64)</f>
        <v>0</v>
      </c>
      <c r="L64" s="235">
        <f>SUM('1.1 Residential'!L64+'2.1 Comm'!L64+'3.1 Civic'!L64+'4.1 CSF'!L64)</f>
        <v>0</v>
      </c>
      <c r="M64" s="235">
        <f>SUM('1.1 Residential'!M64+'2.1 Comm'!M64+'3.1 Civic'!M64+'4.1 CSF'!M64)</f>
        <v>0</v>
      </c>
      <c r="N64" s="235">
        <f>SUM('1.1 Residential'!N64+'2.1 Comm'!N64+'3.1 Civic'!N64+'4.1 CSF'!N64)</f>
        <v>0</v>
      </c>
      <c r="O64" s="168">
        <f t="shared" si="2"/>
        <v>0</v>
      </c>
      <c r="P64" s="29"/>
      <c r="Q64"/>
      <c r="R64"/>
      <c r="S64"/>
      <c r="T64"/>
      <c r="U64"/>
      <c r="V64"/>
      <c r="W64"/>
      <c r="Z64"/>
      <c r="AA64"/>
      <c r="AB64"/>
      <c r="AC64"/>
      <c r="AD64"/>
      <c r="AE64"/>
    </row>
    <row r="65" spans="1:31" ht="12.75" customHeight="1" x14ac:dyDescent="0.2">
      <c r="A65" s="25" t="s">
        <v>22</v>
      </c>
      <c r="B65" s="555" t="s">
        <v>34</v>
      </c>
      <c r="C65" s="556"/>
      <c r="D65" s="557"/>
      <c r="E65" s="235">
        <f>SUM('1.1 Residential'!E65+'2.1 Comm'!E65+'3.1 Civic'!E65+'4.1 CSF'!E65)</f>
        <v>0</v>
      </c>
      <c r="F65" s="235">
        <f>SUM('1.1 Residential'!F65+'2.1 Comm'!F65+'3.1 Civic'!F65+'4.1 CSF'!F65)</f>
        <v>0</v>
      </c>
      <c r="G65" s="235">
        <f>SUM('1.1 Residential'!G65+'2.1 Comm'!G65+'3.1 Civic'!G65+'4.1 CSF'!G65)</f>
        <v>0</v>
      </c>
      <c r="H65" s="235">
        <f>SUM('1.1 Residential'!H65+'2.1 Comm'!H65+'3.1 Civic'!H65+'4.1 CSF'!H65)</f>
        <v>0</v>
      </c>
      <c r="I65" s="235">
        <f>SUM('1.1 Residential'!I65+'2.1 Comm'!I65+'3.1 Civic'!I65+'4.1 CSF'!I65)</f>
        <v>0</v>
      </c>
      <c r="J65" s="235">
        <f>SUM('1.1 Residential'!J65+'2.1 Comm'!J65+'3.1 Civic'!J65+'4.1 CSF'!J65)</f>
        <v>0</v>
      </c>
      <c r="K65" s="235">
        <f>SUM('1.1 Residential'!K65+'2.1 Comm'!K65+'3.1 Civic'!K65+'4.1 CSF'!K65)</f>
        <v>0</v>
      </c>
      <c r="L65" s="235">
        <f>SUM('1.1 Residential'!L65+'2.1 Comm'!L65+'3.1 Civic'!L65+'4.1 CSF'!L65)</f>
        <v>0</v>
      </c>
      <c r="M65" s="235">
        <f>SUM('1.1 Residential'!M65+'2.1 Comm'!M65+'3.1 Civic'!M65+'4.1 CSF'!M65)</f>
        <v>0</v>
      </c>
      <c r="N65" s="235">
        <f>SUM('1.1 Residential'!N65+'2.1 Comm'!N65+'3.1 Civic'!N65+'4.1 CSF'!N65)</f>
        <v>0</v>
      </c>
      <c r="O65" s="168">
        <f t="shared" si="2"/>
        <v>0</v>
      </c>
      <c r="P65" s="29"/>
      <c r="Q65"/>
      <c r="R65"/>
      <c r="S65"/>
      <c r="T65"/>
      <c r="U65"/>
      <c r="V65"/>
      <c r="W65"/>
      <c r="Z65"/>
      <c r="AA65"/>
      <c r="AB65"/>
      <c r="AC65"/>
      <c r="AD65"/>
      <c r="AE65"/>
    </row>
    <row r="66" spans="1:31" ht="12.75" customHeight="1" x14ac:dyDescent="0.2">
      <c r="A66" s="25" t="s">
        <v>23</v>
      </c>
      <c r="B66" s="558" t="s">
        <v>314</v>
      </c>
      <c r="C66" s="559"/>
      <c r="D66" s="473">
        <f>L26</f>
        <v>0</v>
      </c>
      <c r="E66" s="235">
        <f>SUM('1.1 Residential'!E66+'2.1 Comm'!E66+'3.1 Civic'!E66+'4.1 CSF'!E66)</f>
        <v>0</v>
      </c>
      <c r="F66" s="235">
        <f>SUM('1.1 Residential'!F66+'2.1 Comm'!F66+'3.1 Civic'!F66+'4.1 CSF'!F66)</f>
        <v>0</v>
      </c>
      <c r="G66" s="235">
        <f>SUM('1.1 Residential'!G66+'2.1 Comm'!G66+'3.1 Civic'!G66+'4.1 CSF'!G66)</f>
        <v>0</v>
      </c>
      <c r="H66" s="235">
        <f>SUM('1.1 Residential'!H66+'2.1 Comm'!H66+'3.1 Civic'!H66+'4.1 CSF'!H66)</f>
        <v>0</v>
      </c>
      <c r="I66" s="235">
        <f>SUM('1.1 Residential'!I66+'2.1 Comm'!I66+'3.1 Civic'!I66+'4.1 CSF'!I66)</f>
        <v>0</v>
      </c>
      <c r="J66" s="235">
        <f>SUM('1.1 Residential'!J66+'2.1 Comm'!J66+'3.1 Civic'!J66+'4.1 CSF'!J66)</f>
        <v>0</v>
      </c>
      <c r="K66" s="235">
        <f>SUM('1.1 Residential'!K66+'2.1 Comm'!K66+'3.1 Civic'!K66+'4.1 CSF'!K66)</f>
        <v>0</v>
      </c>
      <c r="L66" s="235">
        <f>SUM('1.1 Residential'!L66+'2.1 Comm'!L66+'3.1 Civic'!L66+'4.1 CSF'!L66)</f>
        <v>0</v>
      </c>
      <c r="M66" s="235">
        <f>SUM('1.1 Residential'!M66+'2.1 Comm'!M66+'3.1 Civic'!M66+'4.1 CSF'!M66)</f>
        <v>0</v>
      </c>
      <c r="N66" s="235">
        <f>SUM('1.1 Residential'!N66+'2.1 Comm'!N66+'3.1 Civic'!N66+'4.1 CSF'!N66)</f>
        <v>0</v>
      </c>
      <c r="O66" s="168">
        <f t="shared" si="2"/>
        <v>0</v>
      </c>
      <c r="P66" s="29"/>
      <c r="Q66"/>
      <c r="R66"/>
      <c r="S66"/>
      <c r="T66"/>
      <c r="U66"/>
      <c r="V66"/>
      <c r="W66"/>
      <c r="Z66"/>
      <c r="AA66"/>
      <c r="AB66"/>
      <c r="AC66"/>
      <c r="AD66"/>
      <c r="AE66"/>
    </row>
    <row r="67" spans="1:31" ht="12.75" customHeight="1" x14ac:dyDescent="0.2">
      <c r="A67" s="25" t="s">
        <v>24</v>
      </c>
      <c r="B67" s="555" t="s">
        <v>29</v>
      </c>
      <c r="C67" s="556"/>
      <c r="D67" s="557"/>
      <c r="E67" s="235">
        <f>SUM('1.1 Residential'!E67+'2.1 Comm'!E67+'3.1 Civic'!E67+'4.1 CSF'!E67)</f>
        <v>0</v>
      </c>
      <c r="F67" s="235">
        <f>SUM('1.1 Residential'!F67+'2.1 Comm'!F67+'3.1 Civic'!F67+'4.1 CSF'!F67)</f>
        <v>0</v>
      </c>
      <c r="G67" s="235">
        <f>SUM('1.1 Residential'!G67+'2.1 Comm'!G67+'3.1 Civic'!G67+'4.1 CSF'!G67)</f>
        <v>0</v>
      </c>
      <c r="H67" s="235">
        <f>SUM('1.1 Residential'!H67+'2.1 Comm'!H67+'3.1 Civic'!H67+'4.1 CSF'!H67)</f>
        <v>0</v>
      </c>
      <c r="I67" s="235">
        <f>SUM('1.1 Residential'!I67+'2.1 Comm'!I67+'3.1 Civic'!I67+'4.1 CSF'!I67)</f>
        <v>0</v>
      </c>
      <c r="J67" s="235">
        <f>SUM('1.1 Residential'!J67+'2.1 Comm'!J67+'3.1 Civic'!J67+'4.1 CSF'!J67)</f>
        <v>0</v>
      </c>
      <c r="K67" s="235">
        <f>SUM('1.1 Residential'!K67+'2.1 Comm'!K67+'3.1 Civic'!K67+'4.1 CSF'!K67)</f>
        <v>0</v>
      </c>
      <c r="L67" s="235">
        <f>SUM('1.1 Residential'!L67+'2.1 Comm'!L67+'3.1 Civic'!L67+'4.1 CSF'!L67)</f>
        <v>0</v>
      </c>
      <c r="M67" s="235">
        <f>SUM('1.1 Residential'!M67+'2.1 Comm'!M67+'3.1 Civic'!M67+'4.1 CSF'!M67)</f>
        <v>0</v>
      </c>
      <c r="N67" s="235">
        <f>SUM('1.1 Residential'!N67+'2.1 Comm'!N67+'3.1 Civic'!N67+'4.1 CSF'!N67)</f>
        <v>0</v>
      </c>
      <c r="O67" s="168">
        <f t="shared" si="2"/>
        <v>0</v>
      </c>
      <c r="P67" s="29"/>
      <c r="Q67"/>
      <c r="R67"/>
      <c r="S67"/>
      <c r="T67"/>
      <c r="U67"/>
      <c r="V67"/>
      <c r="W67"/>
      <c r="Z67"/>
      <c r="AA67"/>
      <c r="AB67"/>
      <c r="AC67"/>
      <c r="AD67"/>
      <c r="AE67"/>
    </row>
    <row r="68" spans="1:31" ht="12.75" customHeight="1" x14ac:dyDescent="0.2">
      <c r="A68" s="25" t="s">
        <v>25</v>
      </c>
      <c r="B68" s="555" t="s">
        <v>67</v>
      </c>
      <c r="C68" s="556"/>
      <c r="D68" s="557"/>
      <c r="E68" s="235">
        <f>SUM('1.1 Residential'!E68+'2.1 Comm'!E68+'3.1 Civic'!E68+'4.1 CSF'!E68)</f>
        <v>0</v>
      </c>
      <c r="F68" s="235">
        <f>SUM('1.1 Residential'!F68+'2.1 Comm'!F68+'3.1 Civic'!F68+'4.1 CSF'!F68)</f>
        <v>0</v>
      </c>
      <c r="G68" s="235">
        <f>SUM('1.1 Residential'!G68+'2.1 Comm'!G68+'3.1 Civic'!G68+'4.1 CSF'!G68)</f>
        <v>0</v>
      </c>
      <c r="H68" s="235">
        <f>SUM('1.1 Residential'!H68+'2.1 Comm'!H68+'3.1 Civic'!H68+'4.1 CSF'!H68)</f>
        <v>0</v>
      </c>
      <c r="I68" s="235">
        <f>SUM('1.1 Residential'!I68+'2.1 Comm'!I68+'3.1 Civic'!I68+'4.1 CSF'!I68)</f>
        <v>0</v>
      </c>
      <c r="J68" s="235">
        <f>SUM('1.1 Residential'!J68+'2.1 Comm'!J68+'3.1 Civic'!J68+'4.1 CSF'!J68)</f>
        <v>0</v>
      </c>
      <c r="K68" s="235">
        <f>SUM('1.1 Residential'!K68+'2.1 Comm'!K68+'3.1 Civic'!K68+'4.1 CSF'!K68)</f>
        <v>0</v>
      </c>
      <c r="L68" s="235">
        <f>SUM('1.1 Residential'!L68+'2.1 Comm'!L68+'3.1 Civic'!L68+'4.1 CSF'!L68)</f>
        <v>0</v>
      </c>
      <c r="M68" s="235">
        <f>SUM('1.1 Residential'!M68+'2.1 Comm'!M68+'3.1 Civic'!M68+'4.1 CSF'!M68)</f>
        <v>0</v>
      </c>
      <c r="N68" s="235">
        <f>SUM('1.1 Residential'!N68+'2.1 Comm'!N68+'3.1 Civic'!N68+'4.1 CSF'!N68)</f>
        <v>0</v>
      </c>
      <c r="O68" s="168">
        <f t="shared" si="2"/>
        <v>0</v>
      </c>
      <c r="P68" s="29"/>
      <c r="Q68"/>
      <c r="R68"/>
      <c r="S68"/>
      <c r="T68"/>
      <c r="U68"/>
      <c r="V68"/>
      <c r="W68"/>
      <c r="Z68"/>
      <c r="AA68"/>
      <c r="AB68"/>
      <c r="AC68"/>
      <c r="AD68"/>
      <c r="AE68"/>
    </row>
    <row r="69" spans="1:31" ht="12.75" customHeight="1" x14ac:dyDescent="0.2">
      <c r="A69" s="25" t="s">
        <v>26</v>
      </c>
      <c r="B69" s="555" t="s">
        <v>30</v>
      </c>
      <c r="C69" s="556"/>
      <c r="D69" s="557"/>
      <c r="E69" s="235">
        <f>SUM('1.1 Residential'!E69+'2.1 Comm'!E69+'3.1 Civic'!E69+'4.1 CSF'!E69)</f>
        <v>0</v>
      </c>
      <c r="F69" s="235">
        <f>SUM('1.1 Residential'!F69+'2.1 Comm'!F69+'3.1 Civic'!F69+'4.1 CSF'!F69)</f>
        <v>0</v>
      </c>
      <c r="G69" s="235">
        <f>SUM('1.1 Residential'!G69+'2.1 Comm'!G69+'3.1 Civic'!G69+'4.1 CSF'!G69)</f>
        <v>0</v>
      </c>
      <c r="H69" s="235">
        <f>SUM('1.1 Residential'!H69+'2.1 Comm'!H69+'3.1 Civic'!H69+'4.1 CSF'!H69)</f>
        <v>0</v>
      </c>
      <c r="I69" s="235">
        <f>SUM('1.1 Residential'!I69+'2.1 Comm'!I69+'3.1 Civic'!I69+'4.1 CSF'!I69)</f>
        <v>0</v>
      </c>
      <c r="J69" s="235">
        <f>SUM('1.1 Residential'!J69+'2.1 Comm'!J69+'3.1 Civic'!J69+'4.1 CSF'!J69)</f>
        <v>0</v>
      </c>
      <c r="K69" s="235">
        <f>SUM('1.1 Residential'!K69+'2.1 Comm'!K69+'3.1 Civic'!K69+'4.1 CSF'!K69)</f>
        <v>0</v>
      </c>
      <c r="L69" s="235">
        <f>SUM('1.1 Residential'!L69+'2.1 Comm'!L69+'3.1 Civic'!L69+'4.1 CSF'!L69)</f>
        <v>0</v>
      </c>
      <c r="M69" s="235">
        <f>SUM('1.1 Residential'!M69+'2.1 Comm'!M69+'3.1 Civic'!M69+'4.1 CSF'!M69)</f>
        <v>0</v>
      </c>
      <c r="N69" s="235">
        <f>SUM('1.1 Residential'!N69+'2.1 Comm'!N69+'3.1 Civic'!N69+'4.1 CSF'!N69)</f>
        <v>0</v>
      </c>
      <c r="O69" s="168">
        <f t="shared" si="2"/>
        <v>0</v>
      </c>
      <c r="P69" s="29"/>
      <c r="Q69"/>
      <c r="R69"/>
      <c r="S69"/>
      <c r="T69"/>
      <c r="U69"/>
      <c r="V69"/>
      <c r="W69"/>
      <c r="Z69"/>
      <c r="AA69"/>
      <c r="AB69"/>
      <c r="AC69"/>
      <c r="AD69"/>
      <c r="AE69"/>
    </row>
    <row r="70" spans="1:31" ht="12.75" customHeight="1" x14ac:dyDescent="0.2">
      <c r="A70" s="25" t="s">
        <v>31</v>
      </c>
      <c r="B70" s="606" t="s">
        <v>195</v>
      </c>
      <c r="C70" s="559"/>
      <c r="D70" s="474">
        <f>Q11</f>
        <v>0</v>
      </c>
      <c r="E70" s="235">
        <f>SUM('1.1 Residential'!E70+'2.1 Comm'!E70+'3.1 Civic'!E70+'4.1 CSF'!E70)</f>
        <v>0</v>
      </c>
      <c r="F70" s="235">
        <f>SUM('1.1 Residential'!F70+'2.1 Comm'!F70+'3.1 Civic'!F70+'4.1 CSF'!F70)</f>
        <v>0</v>
      </c>
      <c r="G70" s="235">
        <f>SUM('1.1 Residential'!G70+'2.1 Comm'!G70+'3.1 Civic'!G70+'4.1 CSF'!G70)</f>
        <v>0</v>
      </c>
      <c r="H70" s="235">
        <f>SUM('1.1 Residential'!H70+'2.1 Comm'!H70+'3.1 Civic'!H70+'4.1 CSF'!H70)</f>
        <v>0</v>
      </c>
      <c r="I70" s="235">
        <f>SUM('1.1 Residential'!I70+'2.1 Comm'!I70+'3.1 Civic'!I70+'4.1 CSF'!I70)</f>
        <v>0</v>
      </c>
      <c r="J70" s="235">
        <f>SUM('1.1 Residential'!J70+'2.1 Comm'!J70+'3.1 Civic'!J70+'4.1 CSF'!J70)</f>
        <v>0</v>
      </c>
      <c r="K70" s="235">
        <f>SUM('1.1 Residential'!K70+'2.1 Comm'!K70+'3.1 Civic'!K70+'4.1 CSF'!K70)</f>
        <v>0</v>
      </c>
      <c r="L70" s="235">
        <f>SUM('1.1 Residential'!L70+'2.1 Comm'!L70+'3.1 Civic'!L70+'4.1 CSF'!L70)</f>
        <v>0</v>
      </c>
      <c r="M70" s="235">
        <f>SUM('1.1 Residential'!M70+'2.1 Comm'!M70+'3.1 Civic'!M70+'4.1 CSF'!M70)</f>
        <v>0</v>
      </c>
      <c r="N70" s="235">
        <f>SUM('1.1 Residential'!N70+'2.1 Comm'!N70+'3.1 Civic'!N70+'4.1 CSF'!N70)</f>
        <v>0</v>
      </c>
      <c r="O70" s="168">
        <f t="shared" si="2"/>
        <v>0</v>
      </c>
      <c r="P70" s="29"/>
      <c r="Q70"/>
      <c r="R70"/>
      <c r="S70"/>
      <c r="T70"/>
      <c r="U70"/>
      <c r="V70"/>
      <c r="W70"/>
      <c r="Z70"/>
      <c r="AA70"/>
      <c r="AB70"/>
      <c r="AC70"/>
      <c r="AD70"/>
      <c r="AE70"/>
    </row>
    <row r="71" spans="1:31" ht="12.75" customHeight="1" x14ac:dyDescent="0.2">
      <c r="A71" s="25" t="s">
        <v>32</v>
      </c>
      <c r="B71" s="558" t="s">
        <v>194</v>
      </c>
      <c r="C71" s="559"/>
      <c r="D71" s="474">
        <f>P11</f>
        <v>0</v>
      </c>
      <c r="E71" s="235">
        <f>SUM('1.1 Residential'!E71+'2.1 Comm'!E71+'3.1 Civic'!E71+'4.1 CSF'!E71)</f>
        <v>0</v>
      </c>
      <c r="F71" s="235">
        <f>SUM('1.1 Residential'!F71+'2.1 Comm'!F71+'3.1 Civic'!F71+'4.1 CSF'!F71)</f>
        <v>0</v>
      </c>
      <c r="G71" s="235">
        <f>SUM('1.1 Residential'!G71+'2.1 Comm'!G71+'3.1 Civic'!G71+'4.1 CSF'!G71)</f>
        <v>0</v>
      </c>
      <c r="H71" s="235">
        <f>SUM('1.1 Residential'!H71+'2.1 Comm'!H71+'3.1 Civic'!H71+'4.1 CSF'!H71)</f>
        <v>0</v>
      </c>
      <c r="I71" s="235">
        <f>SUM('1.1 Residential'!I71+'2.1 Comm'!I71+'3.1 Civic'!I71+'4.1 CSF'!I71)</f>
        <v>0</v>
      </c>
      <c r="J71" s="235">
        <f>SUM('1.1 Residential'!J71+'2.1 Comm'!J71+'3.1 Civic'!J71+'4.1 CSF'!J71)</f>
        <v>0</v>
      </c>
      <c r="K71" s="235">
        <f>SUM('1.1 Residential'!K71+'2.1 Comm'!K71+'3.1 Civic'!K71+'4.1 CSF'!K71)</f>
        <v>0</v>
      </c>
      <c r="L71" s="235">
        <f>SUM('1.1 Residential'!L71+'2.1 Comm'!L71+'3.1 Civic'!L71+'4.1 CSF'!L71)</f>
        <v>0</v>
      </c>
      <c r="M71" s="235">
        <f>SUM('1.1 Residential'!M71+'2.1 Comm'!M71+'3.1 Civic'!M71+'4.1 CSF'!M71)</f>
        <v>0</v>
      </c>
      <c r="N71" s="235">
        <f>SUM('1.1 Residential'!N71+'2.1 Comm'!N71+'3.1 Civic'!N71+'4.1 CSF'!N71)</f>
        <v>0</v>
      </c>
      <c r="O71" s="168">
        <f t="shared" si="2"/>
        <v>0</v>
      </c>
      <c r="P71" s="29"/>
      <c r="Q71"/>
      <c r="R71"/>
      <c r="S71"/>
      <c r="T71"/>
      <c r="U71"/>
      <c r="V71"/>
      <c r="W71"/>
      <c r="Z71"/>
      <c r="AA71"/>
      <c r="AB71"/>
      <c r="AC71"/>
      <c r="AD71"/>
      <c r="AE71"/>
    </row>
    <row r="72" spans="1:31" ht="12.75" customHeight="1" x14ac:dyDescent="0.2">
      <c r="A72" s="25" t="s">
        <v>33</v>
      </c>
      <c r="B72" s="654" t="s">
        <v>405</v>
      </c>
      <c r="C72" s="556"/>
      <c r="D72" s="557"/>
      <c r="E72" s="235">
        <f>SUM('1.1 Residential'!E72+'2.1 Comm'!E72+'3.1 Civic'!E72+'4.1 CSF'!E72)</f>
        <v>0</v>
      </c>
      <c r="F72" s="235">
        <f>SUM('1.1 Residential'!F72+'2.1 Comm'!F72+'3.1 Civic'!F72+'4.1 CSF'!F72)</f>
        <v>0</v>
      </c>
      <c r="G72" s="235">
        <f>SUM('1.1 Residential'!G72+'2.1 Comm'!G72+'3.1 Civic'!G72+'4.1 CSF'!G72)</f>
        <v>0</v>
      </c>
      <c r="H72" s="235">
        <f>SUM('1.1 Residential'!H72+'2.1 Comm'!H72+'3.1 Civic'!H72+'4.1 CSF'!H72)</f>
        <v>0</v>
      </c>
      <c r="I72" s="235">
        <f>SUM('1.1 Residential'!I72+'2.1 Comm'!I72+'3.1 Civic'!I72+'4.1 CSF'!I72)</f>
        <v>0</v>
      </c>
      <c r="J72" s="235">
        <f>SUM('1.1 Residential'!J72+'2.1 Comm'!J72+'3.1 Civic'!J72+'4.1 CSF'!J72)</f>
        <v>0</v>
      </c>
      <c r="K72" s="235">
        <f>SUM('1.1 Residential'!K72+'2.1 Comm'!K72+'3.1 Civic'!K72+'4.1 CSF'!K72)</f>
        <v>0</v>
      </c>
      <c r="L72" s="235">
        <f>SUM('1.1 Residential'!L72+'2.1 Comm'!L72+'3.1 Civic'!L72+'4.1 CSF'!L72)</f>
        <v>0</v>
      </c>
      <c r="M72" s="235">
        <f>SUM('1.1 Residential'!M72+'2.1 Comm'!M72+'3.1 Civic'!M72+'4.1 CSF'!M72)</f>
        <v>0</v>
      </c>
      <c r="N72" s="235">
        <f>SUM('1.1 Residential'!N72+'2.1 Comm'!N72+'3.1 Civic'!N72+'4.1 CSF'!N72)</f>
        <v>0</v>
      </c>
      <c r="O72" s="168">
        <f t="shared" si="2"/>
        <v>0</v>
      </c>
      <c r="P72" s="29"/>
      <c r="Q72"/>
      <c r="R72"/>
      <c r="S72"/>
      <c r="T72"/>
      <c r="U72"/>
      <c r="V72"/>
      <c r="W72"/>
      <c r="Z72"/>
      <c r="AA72"/>
      <c r="AB72"/>
      <c r="AC72"/>
      <c r="AD72"/>
      <c r="AE72"/>
    </row>
    <row r="73" spans="1:31" ht="12.75" customHeight="1" x14ac:dyDescent="0.2">
      <c r="A73" s="31" t="s">
        <v>35</v>
      </c>
      <c r="B73" s="555" t="s">
        <v>406</v>
      </c>
      <c r="C73" s="556"/>
      <c r="D73" s="557"/>
      <c r="E73" s="235">
        <f>SUM('1.1 Residential'!E73+'2.1 Comm'!E73+'3.1 Civic'!E73+'4.1 CSF'!E73)</f>
        <v>0</v>
      </c>
      <c r="F73" s="235">
        <f>SUM('1.1 Residential'!F73+'2.1 Comm'!F73+'3.1 Civic'!F73+'4.1 CSF'!F73)</f>
        <v>0</v>
      </c>
      <c r="G73" s="235">
        <f>SUM('1.1 Residential'!G73+'2.1 Comm'!G73+'3.1 Civic'!G73+'4.1 CSF'!G73)</f>
        <v>0</v>
      </c>
      <c r="H73" s="235">
        <f>SUM('1.1 Residential'!H73+'2.1 Comm'!H73+'3.1 Civic'!H73+'4.1 CSF'!H73)</f>
        <v>0</v>
      </c>
      <c r="I73" s="235">
        <f>SUM('1.1 Residential'!I73+'2.1 Comm'!I73+'3.1 Civic'!I73+'4.1 CSF'!I73)</f>
        <v>0</v>
      </c>
      <c r="J73" s="235">
        <f>SUM('1.1 Residential'!J73+'2.1 Comm'!J73+'3.1 Civic'!J73+'4.1 CSF'!J73)</f>
        <v>0</v>
      </c>
      <c r="K73" s="235">
        <f>SUM('1.1 Residential'!K73+'2.1 Comm'!K73+'3.1 Civic'!K73+'4.1 CSF'!K73)</f>
        <v>0</v>
      </c>
      <c r="L73" s="235">
        <f>SUM('1.1 Residential'!L73+'2.1 Comm'!L73+'3.1 Civic'!L73+'4.1 CSF'!L73)</f>
        <v>0</v>
      </c>
      <c r="M73" s="235">
        <f>SUM('1.1 Residential'!M73+'2.1 Comm'!M73+'3.1 Civic'!M73+'4.1 CSF'!M73)</f>
        <v>0</v>
      </c>
      <c r="N73" s="235">
        <f>SUM('1.1 Residential'!N73+'2.1 Comm'!N73+'3.1 Civic'!N73+'4.1 CSF'!N73)</f>
        <v>0</v>
      </c>
      <c r="O73" s="168">
        <f t="shared" si="2"/>
        <v>0</v>
      </c>
      <c r="P73" s="29"/>
      <c r="Q73"/>
      <c r="R73"/>
      <c r="S73"/>
      <c r="T73"/>
      <c r="U73"/>
      <c r="V73"/>
      <c r="W73"/>
      <c r="Z73"/>
      <c r="AA73"/>
      <c r="AB73"/>
      <c r="AC73"/>
      <c r="AD73"/>
      <c r="AE73"/>
    </row>
    <row r="74" spans="1:31" s="33" customFormat="1" ht="24" customHeight="1" x14ac:dyDescent="0.2">
      <c r="A74" s="121" t="s">
        <v>36</v>
      </c>
      <c r="B74" s="635" t="s">
        <v>412</v>
      </c>
      <c r="C74" s="608"/>
      <c r="D74" s="609"/>
      <c r="E74" s="170">
        <f>SUM(E54:E73)</f>
        <v>0</v>
      </c>
      <c r="F74" s="170">
        <f t="shared" ref="F74:O74" si="3">SUM(F54:F73)</f>
        <v>0</v>
      </c>
      <c r="G74" s="170">
        <f t="shared" si="3"/>
        <v>0</v>
      </c>
      <c r="H74" s="170">
        <f t="shared" si="3"/>
        <v>0</v>
      </c>
      <c r="I74" s="170">
        <f t="shared" si="3"/>
        <v>0</v>
      </c>
      <c r="J74" s="170">
        <f t="shared" si="3"/>
        <v>0</v>
      </c>
      <c r="K74" s="170">
        <f t="shared" si="3"/>
        <v>0</v>
      </c>
      <c r="L74" s="170">
        <f t="shared" si="3"/>
        <v>0</v>
      </c>
      <c r="M74" s="170">
        <f t="shared" si="3"/>
        <v>0</v>
      </c>
      <c r="N74" s="170">
        <f t="shared" si="3"/>
        <v>0</v>
      </c>
      <c r="O74" s="241">
        <f t="shared" si="3"/>
        <v>0</v>
      </c>
      <c r="P74" s="32"/>
      <c r="Q74"/>
      <c r="R74"/>
      <c r="S74"/>
      <c r="T74"/>
      <c r="U74"/>
      <c r="V74"/>
      <c r="W74"/>
      <c r="Z74"/>
      <c r="AA74"/>
      <c r="AB74"/>
      <c r="AC74"/>
      <c r="AD74"/>
      <c r="AE74"/>
    </row>
    <row r="75" spans="1:31" ht="15.75" customHeight="1" x14ac:dyDescent="0.2">
      <c r="A75" s="648" t="s">
        <v>71</v>
      </c>
      <c r="B75" s="648"/>
      <c r="C75" s="648"/>
      <c r="D75" s="832"/>
      <c r="E75" s="752" t="str">
        <f>IF(E2="","",E2)</f>
        <v xml:space="preserve"> </v>
      </c>
      <c r="F75" s="752"/>
      <c r="G75" s="752"/>
      <c r="H75" s="752"/>
      <c r="I75" s="752"/>
      <c r="J75" s="752"/>
      <c r="K75" s="752"/>
      <c r="L75" s="752"/>
      <c r="M75" s="752"/>
      <c r="N75" s="96" t="s">
        <v>117</v>
      </c>
      <c r="O75" s="245" t="str">
        <f>IF('1.1 Residential'!P75&gt;0,'1.1 Residential'!P75,"")</f>
        <v xml:space="preserve"> </v>
      </c>
      <c r="P75" s="1"/>
      <c r="Q75"/>
      <c r="R75"/>
      <c r="S75"/>
      <c r="T75"/>
      <c r="U75"/>
      <c r="V75"/>
      <c r="W75"/>
      <c r="Z75"/>
      <c r="AA75"/>
      <c r="AB75"/>
      <c r="AC75"/>
      <c r="AD75"/>
      <c r="AE75"/>
    </row>
    <row r="76" spans="1:31" ht="15.75" customHeight="1" x14ac:dyDescent="0.2">
      <c r="A76" s="570" t="s">
        <v>69</v>
      </c>
      <c r="B76" s="570"/>
      <c r="C76" s="570"/>
      <c r="D76" s="571"/>
      <c r="E76" s="830" t="str">
        <f>E45</f>
        <v>B.  Summary Financial Sources</v>
      </c>
      <c r="F76" s="831"/>
      <c r="G76" s="831"/>
      <c r="H76" s="831"/>
      <c r="I76" s="831"/>
      <c r="J76" s="831"/>
      <c r="K76" s="831"/>
      <c r="L76" s="831"/>
      <c r="M76" s="831"/>
      <c r="N76" s="831"/>
      <c r="O76" s="96" t="s">
        <v>250</v>
      </c>
      <c r="P76" s="35"/>
      <c r="Q76"/>
      <c r="R76"/>
      <c r="S76"/>
      <c r="T76"/>
      <c r="U76"/>
      <c r="V76"/>
      <c r="W76"/>
      <c r="Z76"/>
      <c r="AA76"/>
      <c r="AB76"/>
      <c r="AC76"/>
      <c r="AD76"/>
      <c r="AE76"/>
    </row>
    <row r="77" spans="1:31" ht="14.25" customHeight="1" x14ac:dyDescent="0.2">
      <c r="A77" s="231"/>
      <c r="B77" s="610" t="s">
        <v>259</v>
      </c>
      <c r="C77" s="559"/>
      <c r="D77" s="560"/>
      <c r="E77" s="92" t="str">
        <f>IF($B$33="","",$B$33)</f>
        <v/>
      </c>
      <c r="F77" s="92" t="str">
        <f>IF($B$34="","",$B$34)</f>
        <v/>
      </c>
      <c r="G77" s="92" t="str">
        <f>IF($B$35="","",$B$35)</f>
        <v/>
      </c>
      <c r="H77" s="92" t="str">
        <f>IF($B$36="","",$B$36)</f>
        <v/>
      </c>
      <c r="I77" s="92" t="str">
        <f>IF($B$37="","",$B$37)</f>
        <v/>
      </c>
      <c r="J77" s="92" t="str">
        <f>IF($B$38="","",$B$38)</f>
        <v/>
      </c>
      <c r="K77" s="92" t="str">
        <f>IF($B$39="","",$B$39)</f>
        <v/>
      </c>
      <c r="L77" s="92" t="str">
        <f>IF($B$40="","",$B$40)</f>
        <v/>
      </c>
      <c r="M77" s="92" t="str">
        <f>IF($B$41="","",$B$41)</f>
        <v/>
      </c>
      <c r="N77" s="95" t="str">
        <f>IF($B$42="","",$B$42)</f>
        <v/>
      </c>
      <c r="O77" s="165"/>
      <c r="P77" s="24"/>
      <c r="Q77"/>
      <c r="R77"/>
      <c r="S77"/>
      <c r="T77"/>
      <c r="U77"/>
      <c r="V77"/>
      <c r="W77"/>
      <c r="X77"/>
      <c r="Z77"/>
      <c r="AA77"/>
      <c r="AB77"/>
      <c r="AC77"/>
      <c r="AD77"/>
      <c r="AE77"/>
    </row>
    <row r="78" spans="1:31" ht="14.25" customHeight="1" x14ac:dyDescent="0.2">
      <c r="A78" s="629"/>
      <c r="B78" s="611" t="s">
        <v>83</v>
      </c>
      <c r="C78" s="612"/>
      <c r="D78" s="613"/>
      <c r="E78" s="567" t="str">
        <f t="shared" ref="E78:N78" si="4">E47</f>
        <v/>
      </c>
      <c r="F78" s="567" t="str">
        <f t="shared" si="4"/>
        <v/>
      </c>
      <c r="G78" s="567" t="str">
        <f t="shared" si="4"/>
        <v/>
      </c>
      <c r="H78" s="567" t="str">
        <f t="shared" si="4"/>
        <v/>
      </c>
      <c r="I78" s="567" t="str">
        <f t="shared" si="4"/>
        <v/>
      </c>
      <c r="J78" s="567" t="str">
        <f t="shared" si="4"/>
        <v/>
      </c>
      <c r="K78" s="567" t="str">
        <f t="shared" si="4"/>
        <v/>
      </c>
      <c r="L78" s="567" t="str">
        <f t="shared" si="4"/>
        <v/>
      </c>
      <c r="M78" s="567" t="str">
        <f t="shared" si="4"/>
        <v/>
      </c>
      <c r="N78" s="754" t="str">
        <f t="shared" si="4"/>
        <v/>
      </c>
      <c r="O78" s="747" t="s">
        <v>336</v>
      </c>
      <c r="P78" s="24"/>
      <c r="Q78"/>
      <c r="R78"/>
      <c r="S78"/>
      <c r="T78"/>
      <c r="U78"/>
      <c r="V78"/>
      <c r="W78"/>
      <c r="X78"/>
      <c r="Z78"/>
      <c r="AA78"/>
      <c r="AB78"/>
      <c r="AC78"/>
      <c r="AD78"/>
      <c r="AE78"/>
    </row>
    <row r="79" spans="1:31" ht="14.25" customHeight="1" x14ac:dyDescent="0.2">
      <c r="A79" s="630"/>
      <c r="B79" s="614"/>
      <c r="C79" s="614"/>
      <c r="D79" s="615"/>
      <c r="E79" s="568"/>
      <c r="F79" s="568"/>
      <c r="G79" s="568"/>
      <c r="H79" s="568"/>
      <c r="I79" s="568"/>
      <c r="J79" s="568"/>
      <c r="K79" s="568"/>
      <c r="L79" s="568"/>
      <c r="M79" s="568"/>
      <c r="N79" s="755"/>
      <c r="O79" s="748"/>
      <c r="P79" s="24"/>
      <c r="Q79"/>
      <c r="R79"/>
      <c r="S79"/>
      <c r="T79"/>
      <c r="U79"/>
      <c r="V79"/>
      <c r="W79"/>
      <c r="X79"/>
      <c r="Z79"/>
      <c r="AA79"/>
      <c r="AB79"/>
      <c r="AC79"/>
      <c r="AD79"/>
      <c r="AE79"/>
    </row>
    <row r="80" spans="1:31" ht="14.25" customHeight="1" x14ac:dyDescent="0.2">
      <c r="A80" s="631"/>
      <c r="B80" s="616"/>
      <c r="C80" s="616"/>
      <c r="D80" s="617"/>
      <c r="E80" s="569"/>
      <c r="F80" s="569"/>
      <c r="G80" s="569"/>
      <c r="H80" s="569"/>
      <c r="I80" s="569"/>
      <c r="J80" s="569"/>
      <c r="K80" s="569"/>
      <c r="L80" s="569"/>
      <c r="M80" s="569"/>
      <c r="N80" s="755"/>
      <c r="O80" s="749"/>
      <c r="P80" s="24"/>
      <c r="Q80"/>
      <c r="R80"/>
      <c r="S80"/>
      <c r="T80"/>
      <c r="U80"/>
      <c r="V80"/>
      <c r="W80"/>
      <c r="X80"/>
      <c r="Z80"/>
      <c r="AA80"/>
      <c r="AB80"/>
      <c r="AC80"/>
      <c r="AD80"/>
      <c r="AE80"/>
    </row>
    <row r="81" spans="1:31" ht="12.75" customHeight="1" x14ac:dyDescent="0.2">
      <c r="A81" s="179" t="s">
        <v>37</v>
      </c>
      <c r="B81" s="555" t="s">
        <v>41</v>
      </c>
      <c r="C81" s="556"/>
      <c r="D81" s="557"/>
      <c r="E81" s="248">
        <f>SUM('1.1 Residential'!E81+'2.1 Comm'!E81+'3.1 Civic'!E81+'4.1 CSF'!E81)</f>
        <v>0</v>
      </c>
      <c r="F81" s="248">
        <f>SUM('1.1 Residential'!F81+'2.1 Comm'!F81+'3.1 Civic'!F81+'4.1 CSF'!F81)</f>
        <v>0</v>
      </c>
      <c r="G81" s="248">
        <f>SUM('1.1 Residential'!G81+'2.1 Comm'!G81+'3.1 Civic'!G81+'4.1 CSF'!G81)</f>
        <v>0</v>
      </c>
      <c r="H81" s="248">
        <f>SUM('1.1 Residential'!H81+'2.1 Comm'!H81+'3.1 Civic'!H81+'4.1 CSF'!H81)</f>
        <v>0</v>
      </c>
      <c r="I81" s="248">
        <f>SUM('1.1 Residential'!I81+'2.1 Comm'!I81+'3.1 Civic'!I81+'4.1 CSF'!I81)</f>
        <v>0</v>
      </c>
      <c r="J81" s="248">
        <f>SUM('1.1 Residential'!J81+'2.1 Comm'!J81+'3.1 Civic'!J81+'4.1 CSF'!J81)</f>
        <v>0</v>
      </c>
      <c r="K81" s="248">
        <f>SUM('1.1 Residential'!K81+'2.1 Comm'!K81+'3.1 Civic'!K81+'4.1 CSF'!K81)</f>
        <v>0</v>
      </c>
      <c r="L81" s="248">
        <f>SUM('1.1 Residential'!L81+'2.1 Comm'!L81+'3.1 Civic'!L81+'4.1 CSF'!L81)</f>
        <v>0</v>
      </c>
      <c r="M81" s="248">
        <f>SUM('1.1 Residential'!M81+'2.1 Comm'!M81+'3.1 Civic'!M81+'4.1 CSF'!M81)</f>
        <v>0</v>
      </c>
      <c r="N81" s="248">
        <f>SUM('1.1 Residential'!N81+'2.1 Comm'!N81+'3.1 Civic'!N81+'4.1 CSF'!N81)</f>
        <v>0</v>
      </c>
      <c r="O81" s="379">
        <f>SUM(E81:N81)</f>
        <v>0</v>
      </c>
      <c r="P81" s="29"/>
      <c r="Q81"/>
      <c r="R81"/>
      <c r="S81"/>
      <c r="T81"/>
      <c r="U81"/>
      <c r="V81"/>
      <c r="W81"/>
      <c r="Z81"/>
      <c r="AA81"/>
      <c r="AB81"/>
      <c r="AC81"/>
      <c r="AD81"/>
      <c r="AE81"/>
    </row>
    <row r="82" spans="1:31" ht="12.75" customHeight="1" x14ac:dyDescent="0.2">
      <c r="A82" s="25" t="s">
        <v>38</v>
      </c>
      <c r="B82" s="555" t="s">
        <v>87</v>
      </c>
      <c r="C82" s="556"/>
      <c r="D82" s="557"/>
      <c r="E82" s="235">
        <f>SUM('1.1 Residential'!E82+'2.1 Comm'!E82+'3.1 Civic'!E82+'4.1 CSF'!E82)</f>
        <v>0</v>
      </c>
      <c r="F82" s="235">
        <f>SUM('1.1 Residential'!F82+'2.1 Comm'!F82+'3.1 Civic'!F82+'4.1 CSF'!F82)</f>
        <v>0</v>
      </c>
      <c r="G82" s="235">
        <f>SUM('1.1 Residential'!G82+'2.1 Comm'!G82+'3.1 Civic'!G82+'4.1 CSF'!G82)</f>
        <v>0</v>
      </c>
      <c r="H82" s="235">
        <f>SUM('1.1 Residential'!H82+'2.1 Comm'!H82+'3.1 Civic'!H82+'4.1 CSF'!H82)</f>
        <v>0</v>
      </c>
      <c r="I82" s="235">
        <f>SUM('1.1 Residential'!I82+'2.1 Comm'!I82+'3.1 Civic'!I82+'4.1 CSF'!I82)</f>
        <v>0</v>
      </c>
      <c r="J82" s="235">
        <f>SUM('1.1 Residential'!J82+'2.1 Comm'!J82+'3.1 Civic'!J82+'4.1 CSF'!J82)</f>
        <v>0</v>
      </c>
      <c r="K82" s="235">
        <f>SUM('1.1 Residential'!K82+'2.1 Comm'!K82+'3.1 Civic'!K82+'4.1 CSF'!K82)</f>
        <v>0</v>
      </c>
      <c r="L82" s="235">
        <f>SUM('1.1 Residential'!L82+'2.1 Comm'!L82+'3.1 Civic'!L82+'4.1 CSF'!L82)</f>
        <v>0</v>
      </c>
      <c r="M82" s="235">
        <f>SUM('1.1 Residential'!M82+'2.1 Comm'!M82+'3.1 Civic'!M82+'4.1 CSF'!M82)</f>
        <v>0</v>
      </c>
      <c r="N82" s="235">
        <f>SUM('1.1 Residential'!N82+'2.1 Comm'!N82+'3.1 Civic'!N82+'4.1 CSF'!N82)</f>
        <v>0</v>
      </c>
      <c r="O82" s="168">
        <f>SUM(E82:N82)</f>
        <v>0</v>
      </c>
      <c r="P82" s="29"/>
      <c r="Q82"/>
      <c r="R82"/>
      <c r="S82"/>
      <c r="T82"/>
      <c r="U82"/>
      <c r="V82"/>
      <c r="W82"/>
      <c r="Z82"/>
      <c r="AA82"/>
      <c r="AB82"/>
      <c r="AC82"/>
      <c r="AD82"/>
      <c r="AE82"/>
    </row>
    <row r="83" spans="1:31" ht="12.75" customHeight="1" x14ac:dyDescent="0.2">
      <c r="A83" s="25" t="s">
        <v>39</v>
      </c>
      <c r="B83" s="555" t="s">
        <v>42</v>
      </c>
      <c r="C83" s="556"/>
      <c r="D83" s="557"/>
      <c r="E83" s="235">
        <f>SUM('1.1 Residential'!E83+'2.1 Comm'!E83+'3.1 Civic'!E83+'4.1 CSF'!E83)</f>
        <v>0</v>
      </c>
      <c r="F83" s="235">
        <f>SUM('1.1 Residential'!F83+'2.1 Comm'!F83+'3.1 Civic'!F83+'4.1 CSF'!F83)</f>
        <v>0</v>
      </c>
      <c r="G83" s="235">
        <f>SUM('1.1 Residential'!G83+'2.1 Comm'!G83+'3.1 Civic'!G83+'4.1 CSF'!G83)</f>
        <v>0</v>
      </c>
      <c r="H83" s="235">
        <f>SUM('1.1 Residential'!H83+'2.1 Comm'!H83+'3.1 Civic'!H83+'4.1 CSF'!H83)</f>
        <v>0</v>
      </c>
      <c r="I83" s="235">
        <f>SUM('1.1 Residential'!I83+'2.1 Comm'!I83+'3.1 Civic'!I83+'4.1 CSF'!I83)</f>
        <v>0</v>
      </c>
      <c r="J83" s="235">
        <f>SUM('1.1 Residential'!J83+'2.1 Comm'!J83+'3.1 Civic'!J83+'4.1 CSF'!J83)</f>
        <v>0</v>
      </c>
      <c r="K83" s="235">
        <f>SUM('1.1 Residential'!K83+'2.1 Comm'!K83+'3.1 Civic'!K83+'4.1 CSF'!K83)</f>
        <v>0</v>
      </c>
      <c r="L83" s="235">
        <f>SUM('1.1 Residential'!L83+'2.1 Comm'!L83+'3.1 Civic'!L83+'4.1 CSF'!L83)</f>
        <v>0</v>
      </c>
      <c r="M83" s="235">
        <f>SUM('1.1 Residential'!M83+'2.1 Comm'!M83+'3.1 Civic'!M83+'4.1 CSF'!M83)</f>
        <v>0</v>
      </c>
      <c r="N83" s="235">
        <f>SUM('1.1 Residential'!N83+'2.1 Comm'!N83+'3.1 Civic'!N83+'4.1 CSF'!N83)</f>
        <v>0</v>
      </c>
      <c r="O83" s="168">
        <f>SUM(E83:N83)</f>
        <v>0</v>
      </c>
      <c r="P83" s="29"/>
      <c r="Q83"/>
      <c r="R83"/>
      <c r="S83"/>
      <c r="T83"/>
      <c r="U83"/>
      <c r="V83"/>
      <c r="W83"/>
      <c r="Z83"/>
      <c r="AA83"/>
      <c r="AB83"/>
      <c r="AC83"/>
      <c r="AD83"/>
      <c r="AE83"/>
    </row>
    <row r="84" spans="1:31" ht="12.75" customHeight="1" x14ac:dyDescent="0.2">
      <c r="A84" s="25" t="s">
        <v>40</v>
      </c>
      <c r="B84" s="555" t="s">
        <v>120</v>
      </c>
      <c r="C84" s="556"/>
      <c r="D84" s="557"/>
      <c r="E84" s="235">
        <f>SUM('1.1 Residential'!E84+'2.1 Comm'!E84+'3.1 Civic'!E84+'4.1 CSF'!E84)</f>
        <v>0</v>
      </c>
      <c r="F84" s="235">
        <f>SUM('1.1 Residential'!F84+'2.1 Comm'!F84+'3.1 Civic'!F84+'4.1 CSF'!F84)</f>
        <v>0</v>
      </c>
      <c r="G84" s="235">
        <f>SUM('1.1 Residential'!G84+'2.1 Comm'!G84+'3.1 Civic'!G84+'4.1 CSF'!G84)</f>
        <v>0</v>
      </c>
      <c r="H84" s="235">
        <f>SUM('1.1 Residential'!H84+'2.1 Comm'!H84+'3.1 Civic'!H84+'4.1 CSF'!H84)</f>
        <v>0</v>
      </c>
      <c r="I84" s="235">
        <f>SUM('1.1 Residential'!I84+'2.1 Comm'!I84+'3.1 Civic'!I84+'4.1 CSF'!I84)</f>
        <v>0</v>
      </c>
      <c r="J84" s="235">
        <f>SUM('1.1 Residential'!J84+'2.1 Comm'!J84+'3.1 Civic'!J84+'4.1 CSF'!J84)</f>
        <v>0</v>
      </c>
      <c r="K84" s="235">
        <f>SUM('1.1 Residential'!K84+'2.1 Comm'!K84+'3.1 Civic'!K84+'4.1 CSF'!K84)</f>
        <v>0</v>
      </c>
      <c r="L84" s="235">
        <f>SUM('1.1 Residential'!L84+'2.1 Comm'!L84+'3.1 Civic'!L84+'4.1 CSF'!L84)</f>
        <v>0</v>
      </c>
      <c r="M84" s="235">
        <f>SUM('1.1 Residential'!M84+'2.1 Comm'!M84+'3.1 Civic'!M84+'4.1 CSF'!M84)</f>
        <v>0</v>
      </c>
      <c r="N84" s="235">
        <f>SUM('1.1 Residential'!N84+'2.1 Comm'!N84+'3.1 Civic'!N84+'4.1 CSF'!N84)</f>
        <v>0</v>
      </c>
      <c r="O84" s="168">
        <f>SUM(E84:N84)</f>
        <v>0</v>
      </c>
      <c r="P84" s="29"/>
      <c r="Q84"/>
      <c r="R84"/>
      <c r="S84"/>
      <c r="T84"/>
      <c r="U84"/>
      <c r="V84"/>
      <c r="W84"/>
      <c r="Z84"/>
      <c r="AA84"/>
      <c r="AB84"/>
      <c r="AC84"/>
      <c r="AD84"/>
      <c r="AE84"/>
    </row>
    <row r="85" spans="1:31" ht="12.75" customHeight="1" x14ac:dyDescent="0.2">
      <c r="A85" s="25" t="s">
        <v>43</v>
      </c>
      <c r="B85" s="558" t="s">
        <v>341</v>
      </c>
      <c r="C85" s="559"/>
      <c r="D85" s="560"/>
      <c r="E85" s="235">
        <f>SUM('1.1 Residential'!E85+'2.1 Comm'!E85+'3.1 Civic'!E85+'4.1 CSF'!E85)</f>
        <v>0</v>
      </c>
      <c r="F85" s="235">
        <f>SUM('1.1 Residential'!F85+'2.1 Comm'!F85+'3.1 Civic'!F85+'4.1 CSF'!F85)</f>
        <v>0</v>
      </c>
      <c r="G85" s="235">
        <f>SUM('1.1 Residential'!G85+'2.1 Comm'!G85+'3.1 Civic'!G85+'4.1 CSF'!G85)</f>
        <v>0</v>
      </c>
      <c r="H85" s="235">
        <f>SUM('1.1 Residential'!H85+'2.1 Comm'!H85+'3.1 Civic'!H85+'4.1 CSF'!H85)</f>
        <v>0</v>
      </c>
      <c r="I85" s="235">
        <f>SUM('1.1 Residential'!I85+'2.1 Comm'!I85+'3.1 Civic'!I85+'4.1 CSF'!I85)</f>
        <v>0</v>
      </c>
      <c r="J85" s="235">
        <f>SUM('1.1 Residential'!J85+'2.1 Comm'!J85+'3.1 Civic'!J85+'4.1 CSF'!J85)</f>
        <v>0</v>
      </c>
      <c r="K85" s="235">
        <f>SUM('1.1 Residential'!K85+'2.1 Comm'!K85+'3.1 Civic'!K85+'4.1 CSF'!K85)</f>
        <v>0</v>
      </c>
      <c r="L85" s="235">
        <f>SUM('1.1 Residential'!L85+'2.1 Comm'!L85+'3.1 Civic'!L85+'4.1 CSF'!L85)</f>
        <v>0</v>
      </c>
      <c r="M85" s="235">
        <f>SUM('1.1 Residential'!M85+'2.1 Comm'!M85+'3.1 Civic'!M85+'4.1 CSF'!M85)</f>
        <v>0</v>
      </c>
      <c r="N85" s="235">
        <f>SUM('1.1 Residential'!N85+'2.1 Comm'!N85+'3.1 Civic'!N85+'4.1 CSF'!N85)</f>
        <v>0</v>
      </c>
      <c r="O85" s="168">
        <f>SUM(E85:N85)</f>
        <v>0</v>
      </c>
      <c r="P85" s="29"/>
      <c r="Q85"/>
      <c r="R85"/>
      <c r="S85"/>
      <c r="T85"/>
      <c r="U85"/>
      <c r="V85"/>
      <c r="W85"/>
      <c r="Z85"/>
      <c r="AA85"/>
      <c r="AB85"/>
      <c r="AC85"/>
      <c r="AD85"/>
      <c r="AE85"/>
    </row>
    <row r="86" spans="1:31" ht="14.1" customHeight="1" x14ac:dyDescent="0.2">
      <c r="A86" s="180" t="s">
        <v>44</v>
      </c>
      <c r="B86" s="607" t="s">
        <v>413</v>
      </c>
      <c r="C86" s="608"/>
      <c r="D86" s="609"/>
      <c r="E86" s="170">
        <f>SUM(E81:E85)</f>
        <v>0</v>
      </c>
      <c r="F86" s="170">
        <f t="shared" ref="F86:O86" si="5">SUM(F81:F85)</f>
        <v>0</v>
      </c>
      <c r="G86" s="170">
        <f t="shared" si="5"/>
        <v>0</v>
      </c>
      <c r="H86" s="170">
        <f t="shared" si="5"/>
        <v>0</v>
      </c>
      <c r="I86" s="170">
        <f t="shared" si="5"/>
        <v>0</v>
      </c>
      <c r="J86" s="170">
        <f t="shared" si="5"/>
        <v>0</v>
      </c>
      <c r="K86" s="170">
        <f t="shared" si="5"/>
        <v>0</v>
      </c>
      <c r="L86" s="170">
        <f t="shared" si="5"/>
        <v>0</v>
      </c>
      <c r="M86" s="170">
        <f t="shared" si="5"/>
        <v>0</v>
      </c>
      <c r="N86" s="170">
        <f t="shared" si="5"/>
        <v>0</v>
      </c>
      <c r="O86" s="241">
        <f t="shared" si="5"/>
        <v>0</v>
      </c>
      <c r="P86" s="30"/>
      <c r="Q86"/>
      <c r="R86"/>
      <c r="S86"/>
      <c r="T86"/>
      <c r="U86"/>
      <c r="V86"/>
      <c r="W86"/>
      <c r="Z86"/>
      <c r="AA86"/>
      <c r="AB86"/>
      <c r="AC86"/>
      <c r="AD86"/>
      <c r="AE86"/>
    </row>
    <row r="87" spans="1:31" ht="12.75" customHeight="1" x14ac:dyDescent="0.2">
      <c r="A87" s="25" t="s">
        <v>45</v>
      </c>
      <c r="B87" s="555" t="s">
        <v>63</v>
      </c>
      <c r="C87" s="556"/>
      <c r="D87" s="557"/>
      <c r="E87" s="235">
        <f>SUM('1.1 Residential'!E87+'2.1 Comm'!E87+'3.1 Civic'!E87+'4.1 CSF'!E87)</f>
        <v>0</v>
      </c>
      <c r="F87" s="235">
        <f>SUM('1.1 Residential'!F87+'2.1 Comm'!F87+'3.1 Civic'!F87+'4.1 CSF'!F87)</f>
        <v>0</v>
      </c>
      <c r="G87" s="235">
        <f>SUM('1.1 Residential'!G87+'2.1 Comm'!G87+'3.1 Civic'!G87+'4.1 CSF'!G87)</f>
        <v>0</v>
      </c>
      <c r="H87" s="235">
        <f>SUM('1.1 Residential'!H87+'2.1 Comm'!H87+'3.1 Civic'!H87+'4.1 CSF'!H87)</f>
        <v>0</v>
      </c>
      <c r="I87" s="235">
        <f>SUM('1.1 Residential'!I87+'2.1 Comm'!I87+'3.1 Civic'!I87+'4.1 CSF'!I87)</f>
        <v>0</v>
      </c>
      <c r="J87" s="235">
        <f>SUM('1.1 Residential'!J87+'2.1 Comm'!J87+'3.1 Civic'!J87+'4.1 CSF'!J87)</f>
        <v>0</v>
      </c>
      <c r="K87" s="235">
        <f>SUM('1.1 Residential'!K87+'2.1 Comm'!K87+'3.1 Civic'!K87+'4.1 CSF'!K87)</f>
        <v>0</v>
      </c>
      <c r="L87" s="235">
        <f>SUM('1.1 Residential'!L87+'2.1 Comm'!L87+'3.1 Civic'!L87+'4.1 CSF'!L87)</f>
        <v>0</v>
      </c>
      <c r="M87" s="235">
        <f>SUM('1.1 Residential'!M87+'2.1 Comm'!M87+'3.1 Civic'!M87+'4.1 CSF'!M87)</f>
        <v>0</v>
      </c>
      <c r="N87" s="235">
        <f>SUM('1.1 Residential'!N87+'2.1 Comm'!N87+'3.1 Civic'!N87+'4.1 CSF'!N87)</f>
        <v>0</v>
      </c>
      <c r="O87" s="168">
        <f>SUM(E87:N87)</f>
        <v>0</v>
      </c>
      <c r="P87" s="37"/>
      <c r="Q87"/>
      <c r="R87"/>
      <c r="S87"/>
      <c r="T87"/>
      <c r="U87"/>
      <c r="V87"/>
      <c r="W87"/>
      <c r="Z87"/>
      <c r="AA87"/>
      <c r="AB87"/>
      <c r="AC87"/>
      <c r="AD87"/>
      <c r="AE87"/>
    </row>
    <row r="88" spans="1:31" ht="12.75" customHeight="1" x14ac:dyDescent="0.2">
      <c r="A88" s="25" t="s">
        <v>46</v>
      </c>
      <c r="B88" s="555" t="s">
        <v>408</v>
      </c>
      <c r="C88" s="556"/>
      <c r="D88" s="557"/>
      <c r="E88" s="235">
        <f>SUM('1.1 Residential'!E88+'2.1 Comm'!E88+'3.1 Civic'!E88+'4.1 CSF'!E88)</f>
        <v>0</v>
      </c>
      <c r="F88" s="235">
        <f>SUM('1.1 Residential'!F88+'2.1 Comm'!F88+'3.1 Civic'!F88+'4.1 CSF'!F88)</f>
        <v>0</v>
      </c>
      <c r="G88" s="235">
        <f>SUM('1.1 Residential'!G88+'2.1 Comm'!G88+'3.1 Civic'!G88+'4.1 CSF'!G88)</f>
        <v>0</v>
      </c>
      <c r="H88" s="235">
        <f>SUM('1.1 Residential'!H88+'2.1 Comm'!H88+'3.1 Civic'!H88+'4.1 CSF'!H88)</f>
        <v>0</v>
      </c>
      <c r="I88" s="235">
        <f>SUM('1.1 Residential'!I88+'2.1 Comm'!I88+'3.1 Civic'!I88+'4.1 CSF'!I88)</f>
        <v>0</v>
      </c>
      <c r="J88" s="235">
        <f>SUM('1.1 Residential'!J88+'2.1 Comm'!J88+'3.1 Civic'!J88+'4.1 CSF'!J88)</f>
        <v>0</v>
      </c>
      <c r="K88" s="235">
        <f>SUM('1.1 Residential'!K88+'2.1 Comm'!K88+'3.1 Civic'!K88+'4.1 CSF'!K88)</f>
        <v>0</v>
      </c>
      <c r="L88" s="235">
        <f>SUM('1.1 Residential'!L88+'2.1 Comm'!L88+'3.1 Civic'!L88+'4.1 CSF'!L88)</f>
        <v>0</v>
      </c>
      <c r="M88" s="235">
        <f>SUM('1.1 Residential'!M88+'2.1 Comm'!M88+'3.1 Civic'!M88+'4.1 CSF'!M88)</f>
        <v>0</v>
      </c>
      <c r="N88" s="235">
        <f>SUM('1.1 Residential'!N88+'2.1 Comm'!N88+'3.1 Civic'!N88+'4.1 CSF'!N88)</f>
        <v>0</v>
      </c>
      <c r="O88" s="168">
        <f>SUM(E88:N88)</f>
        <v>0</v>
      </c>
      <c r="P88" s="38"/>
      <c r="Q88"/>
      <c r="R88"/>
      <c r="S88"/>
      <c r="T88"/>
      <c r="U88"/>
      <c r="V88"/>
      <c r="W88"/>
      <c r="Z88"/>
      <c r="AA88"/>
      <c r="AB88"/>
      <c r="AC88"/>
      <c r="AD88"/>
      <c r="AE88"/>
    </row>
    <row r="89" spans="1:31" ht="12.75" customHeight="1" x14ac:dyDescent="0.2">
      <c r="A89" s="25" t="s">
        <v>47</v>
      </c>
      <c r="B89" s="555" t="s">
        <v>407</v>
      </c>
      <c r="C89" s="556"/>
      <c r="D89" s="557"/>
      <c r="E89" s="235">
        <f>SUM('1.1 Residential'!E89+'2.1 Comm'!E89+'3.1 Civic'!E89+'4.1 CSF'!E89)</f>
        <v>0</v>
      </c>
      <c r="F89" s="235">
        <f>SUM('1.1 Residential'!F89+'2.1 Comm'!F89+'3.1 Civic'!F89+'4.1 CSF'!F89)</f>
        <v>0</v>
      </c>
      <c r="G89" s="235">
        <f>SUM('1.1 Residential'!G89+'2.1 Comm'!G89+'3.1 Civic'!G89+'4.1 CSF'!G89)</f>
        <v>0</v>
      </c>
      <c r="H89" s="235">
        <f>SUM('1.1 Residential'!H89+'2.1 Comm'!H89+'3.1 Civic'!H89+'4.1 CSF'!H89)</f>
        <v>0</v>
      </c>
      <c r="I89" s="235">
        <f>SUM('1.1 Residential'!I89+'2.1 Comm'!I89+'3.1 Civic'!I89+'4.1 CSF'!I89)</f>
        <v>0</v>
      </c>
      <c r="J89" s="235">
        <f>SUM('1.1 Residential'!J89+'2.1 Comm'!J89+'3.1 Civic'!J89+'4.1 CSF'!J89)</f>
        <v>0</v>
      </c>
      <c r="K89" s="235">
        <f>SUM('1.1 Residential'!K89+'2.1 Comm'!K89+'3.1 Civic'!K89+'4.1 CSF'!K89)</f>
        <v>0</v>
      </c>
      <c r="L89" s="235">
        <f>SUM('1.1 Residential'!L89+'2.1 Comm'!L89+'3.1 Civic'!L89+'4.1 CSF'!L89)</f>
        <v>0</v>
      </c>
      <c r="M89" s="235">
        <f>SUM('1.1 Residential'!M89+'2.1 Comm'!M89+'3.1 Civic'!M89+'4.1 CSF'!M89)</f>
        <v>0</v>
      </c>
      <c r="N89" s="235">
        <f>SUM('1.1 Residential'!N89+'2.1 Comm'!N89+'3.1 Civic'!N89+'4.1 CSF'!N89)</f>
        <v>0</v>
      </c>
      <c r="O89" s="168">
        <f>SUM(E89:N89)</f>
        <v>0</v>
      </c>
      <c r="P89" s="38"/>
      <c r="Q89"/>
      <c r="R89"/>
      <c r="S89"/>
      <c r="T89"/>
      <c r="U89"/>
      <c r="V89"/>
      <c r="W89"/>
      <c r="Z89"/>
      <c r="AA89"/>
      <c r="AB89"/>
      <c r="AC89"/>
      <c r="AD89"/>
      <c r="AE89"/>
    </row>
    <row r="90" spans="1:31" ht="12.75" customHeight="1" x14ac:dyDescent="0.2">
      <c r="A90" s="31" t="s">
        <v>48</v>
      </c>
      <c r="B90" s="654" t="s">
        <v>73</v>
      </c>
      <c r="C90" s="556"/>
      <c r="D90" s="557"/>
      <c r="E90" s="235">
        <f>SUM('1.1 Residential'!E90+'2.1 Comm'!E90+'3.1 Civic'!E90+'4.1 CSF'!E90)</f>
        <v>0</v>
      </c>
      <c r="F90" s="235">
        <f>SUM('1.1 Residential'!F90+'2.1 Comm'!F90+'3.1 Civic'!F90+'4.1 CSF'!F90)</f>
        <v>0</v>
      </c>
      <c r="G90" s="235">
        <f>SUM('1.1 Residential'!G90+'2.1 Comm'!G90+'3.1 Civic'!G90+'4.1 CSF'!G90)</f>
        <v>0</v>
      </c>
      <c r="H90" s="235">
        <f>SUM('1.1 Residential'!H90+'2.1 Comm'!H90+'3.1 Civic'!H90+'4.1 CSF'!H90)</f>
        <v>0</v>
      </c>
      <c r="I90" s="235">
        <f>SUM('1.1 Residential'!I90+'2.1 Comm'!I90+'3.1 Civic'!I90+'4.1 CSF'!I90)</f>
        <v>0</v>
      </c>
      <c r="J90" s="235">
        <f>SUM('1.1 Residential'!J90+'2.1 Comm'!J90+'3.1 Civic'!J90+'4.1 CSF'!J90)</f>
        <v>0</v>
      </c>
      <c r="K90" s="235">
        <f>SUM('1.1 Residential'!K90+'2.1 Comm'!K90+'3.1 Civic'!K90+'4.1 CSF'!K90)</f>
        <v>0</v>
      </c>
      <c r="L90" s="235">
        <f>SUM('1.1 Residential'!L90+'2.1 Comm'!L90+'3.1 Civic'!L90+'4.1 CSF'!L90)</f>
        <v>0</v>
      </c>
      <c r="M90" s="235">
        <f>SUM('1.1 Residential'!M90+'2.1 Comm'!M90+'3.1 Civic'!M90+'4.1 CSF'!M90)</f>
        <v>0</v>
      </c>
      <c r="N90" s="235">
        <f>SUM('1.1 Residential'!N90+'2.1 Comm'!N90+'3.1 Civic'!N90+'4.1 CSF'!N90)</f>
        <v>0</v>
      </c>
      <c r="O90" s="168">
        <f>SUM(E90:N90)</f>
        <v>0</v>
      </c>
      <c r="P90" s="38"/>
      <c r="Q90"/>
      <c r="R90"/>
      <c r="S90"/>
      <c r="T90"/>
      <c r="U90"/>
      <c r="V90"/>
      <c r="W90"/>
      <c r="Z90"/>
      <c r="AA90"/>
      <c r="AB90"/>
      <c r="AC90"/>
      <c r="AD90"/>
      <c r="AE90"/>
    </row>
    <row r="91" spans="1:31" ht="12.75" customHeight="1" x14ac:dyDescent="0.2">
      <c r="A91" s="25" t="s">
        <v>49</v>
      </c>
      <c r="B91" s="555" t="s">
        <v>64</v>
      </c>
      <c r="C91" s="556"/>
      <c r="D91" s="557"/>
      <c r="E91" s="235">
        <f>SUM('1.1 Residential'!E91+'2.1 Comm'!E91+'3.1 Civic'!E91+'4.1 CSF'!E91)</f>
        <v>0</v>
      </c>
      <c r="F91" s="235">
        <f>SUM('1.1 Residential'!F91+'2.1 Comm'!F91+'3.1 Civic'!F91+'4.1 CSF'!F91)</f>
        <v>0</v>
      </c>
      <c r="G91" s="235">
        <f>SUM('1.1 Residential'!G91+'2.1 Comm'!G91+'3.1 Civic'!G91+'4.1 CSF'!G91)</f>
        <v>0</v>
      </c>
      <c r="H91" s="235">
        <f>SUM('1.1 Residential'!H91+'2.1 Comm'!H91+'3.1 Civic'!H91+'4.1 CSF'!H91)</f>
        <v>0</v>
      </c>
      <c r="I91" s="235">
        <f>SUM('1.1 Residential'!I91+'2.1 Comm'!I91+'3.1 Civic'!I91+'4.1 CSF'!I91)</f>
        <v>0</v>
      </c>
      <c r="J91" s="235">
        <f>SUM('1.1 Residential'!J91+'2.1 Comm'!J91+'3.1 Civic'!J91+'4.1 CSF'!J91)</f>
        <v>0</v>
      </c>
      <c r="K91" s="235">
        <f>SUM('1.1 Residential'!K91+'2.1 Comm'!K91+'3.1 Civic'!K91+'4.1 CSF'!K91)</f>
        <v>0</v>
      </c>
      <c r="L91" s="235">
        <f>SUM('1.1 Residential'!L91+'2.1 Comm'!L91+'3.1 Civic'!L91+'4.1 CSF'!L91)</f>
        <v>0</v>
      </c>
      <c r="M91" s="235">
        <f>SUM('1.1 Residential'!M91+'2.1 Comm'!M91+'3.1 Civic'!M91+'4.1 CSF'!M91)</f>
        <v>0</v>
      </c>
      <c r="N91" s="235">
        <f>SUM('1.1 Residential'!N91+'2.1 Comm'!N91+'3.1 Civic'!N91+'4.1 CSF'!N91)</f>
        <v>0</v>
      </c>
      <c r="O91" s="168">
        <f>SUM(E91:N91)</f>
        <v>0</v>
      </c>
      <c r="P91" s="38"/>
      <c r="Q91"/>
      <c r="R91"/>
      <c r="S91"/>
      <c r="T91"/>
      <c r="U91"/>
      <c r="V91"/>
      <c r="W91"/>
      <c r="Z91"/>
      <c r="AA91"/>
      <c r="AB91"/>
      <c r="AC91"/>
      <c r="AD91"/>
      <c r="AE91"/>
    </row>
    <row r="92" spans="1:31" ht="24" customHeight="1" x14ac:dyDescent="0.2">
      <c r="A92" s="184" t="s">
        <v>51</v>
      </c>
      <c r="B92" s="624" t="s">
        <v>438</v>
      </c>
      <c r="C92" s="625"/>
      <c r="D92" s="626"/>
      <c r="E92" s="170">
        <f>SUM(E87:E91)+E86</f>
        <v>0</v>
      </c>
      <c r="F92" s="170">
        <f t="shared" ref="F92:O92" si="6">SUM(F87:F91)+F86</f>
        <v>0</v>
      </c>
      <c r="G92" s="170">
        <f t="shared" si="6"/>
        <v>0</v>
      </c>
      <c r="H92" s="170">
        <f t="shared" si="6"/>
        <v>0</v>
      </c>
      <c r="I92" s="170">
        <f t="shared" si="6"/>
        <v>0</v>
      </c>
      <c r="J92" s="170">
        <f t="shared" si="6"/>
        <v>0</v>
      </c>
      <c r="K92" s="170">
        <f t="shared" si="6"/>
        <v>0</v>
      </c>
      <c r="L92" s="170">
        <f t="shared" si="6"/>
        <v>0</v>
      </c>
      <c r="M92" s="170">
        <f t="shared" si="6"/>
        <v>0</v>
      </c>
      <c r="N92" s="170">
        <f t="shared" si="6"/>
        <v>0</v>
      </c>
      <c r="O92" s="241">
        <f t="shared" si="6"/>
        <v>0</v>
      </c>
      <c r="P92" s="39"/>
      <c r="Q92"/>
      <c r="R92"/>
      <c r="S92"/>
      <c r="T92"/>
      <c r="U92"/>
      <c r="V92"/>
      <c r="W92"/>
      <c r="Z92"/>
      <c r="AA92"/>
      <c r="AB92"/>
      <c r="AC92"/>
      <c r="AD92"/>
      <c r="AE92"/>
    </row>
    <row r="93" spans="1:31" ht="12.75" customHeight="1" x14ac:dyDescent="0.2">
      <c r="A93" s="25" t="s">
        <v>52</v>
      </c>
      <c r="B93" s="555" t="s">
        <v>65</v>
      </c>
      <c r="C93" s="556"/>
      <c r="D93" s="557"/>
      <c r="E93" s="235">
        <f>SUM('1.1 Residential'!E93+'2.1 Comm'!E93+'3.1 Civic'!E93+'4.1 CSF'!E93)</f>
        <v>0</v>
      </c>
      <c r="F93" s="235">
        <f>SUM('1.1 Residential'!F93+'2.1 Comm'!F93+'3.1 Civic'!F93+'4.1 CSF'!F93)</f>
        <v>0</v>
      </c>
      <c r="G93" s="235">
        <f>SUM('1.1 Residential'!G93+'2.1 Comm'!G93+'3.1 Civic'!G93+'4.1 CSF'!G93)</f>
        <v>0</v>
      </c>
      <c r="H93" s="235">
        <f>SUM('1.1 Residential'!H93+'2.1 Comm'!H93+'3.1 Civic'!H93+'4.1 CSF'!H93)</f>
        <v>0</v>
      </c>
      <c r="I93" s="235">
        <f>SUM('1.1 Residential'!I93+'2.1 Comm'!I93+'3.1 Civic'!I93+'4.1 CSF'!I93)</f>
        <v>0</v>
      </c>
      <c r="J93" s="235">
        <f>SUM('1.1 Residential'!J93+'2.1 Comm'!J93+'3.1 Civic'!J93+'4.1 CSF'!J93)</f>
        <v>0</v>
      </c>
      <c r="K93" s="235">
        <f>SUM('1.1 Residential'!K93+'2.1 Comm'!K93+'3.1 Civic'!K93+'4.1 CSF'!K93)</f>
        <v>0</v>
      </c>
      <c r="L93" s="235">
        <f>SUM('1.1 Residential'!L93+'2.1 Comm'!L93+'3.1 Civic'!L93+'4.1 CSF'!L93)</f>
        <v>0</v>
      </c>
      <c r="M93" s="235">
        <f>SUM('1.1 Residential'!M93+'2.1 Comm'!M93+'3.1 Civic'!M93+'4.1 CSF'!M93)</f>
        <v>0</v>
      </c>
      <c r="N93" s="235">
        <f>SUM('1.1 Residential'!N93+'2.1 Comm'!N93+'3.1 Civic'!N93+'4.1 CSF'!N93)</f>
        <v>0</v>
      </c>
      <c r="O93" s="168">
        <f>SUM(E93:N93)</f>
        <v>0</v>
      </c>
      <c r="P93" s="40"/>
      <c r="Q93"/>
      <c r="R93"/>
      <c r="S93"/>
      <c r="T93"/>
      <c r="U93"/>
      <c r="V93"/>
      <c r="W93"/>
    </row>
    <row r="94" spans="1:31" ht="12.75" customHeight="1" x14ac:dyDescent="0.2">
      <c r="A94" s="25" t="s">
        <v>53</v>
      </c>
      <c r="B94" s="555" t="s">
        <v>66</v>
      </c>
      <c r="C94" s="556"/>
      <c r="D94" s="557"/>
      <c r="E94" s="235">
        <f>SUM('1.1 Residential'!E94+'2.1 Comm'!E94+'3.1 Civic'!E94+'4.1 CSF'!E94)</f>
        <v>0</v>
      </c>
      <c r="F94" s="235">
        <f>SUM('1.1 Residential'!F94+'2.1 Comm'!F94+'3.1 Civic'!F94+'4.1 CSF'!F94)</f>
        <v>0</v>
      </c>
      <c r="G94" s="235">
        <f>SUM('1.1 Residential'!G94+'2.1 Comm'!G94+'3.1 Civic'!G94+'4.1 CSF'!G94)</f>
        <v>0</v>
      </c>
      <c r="H94" s="235">
        <f>SUM('1.1 Residential'!H94+'2.1 Comm'!H94+'3.1 Civic'!H94+'4.1 CSF'!H94)</f>
        <v>0</v>
      </c>
      <c r="I94" s="235">
        <f>SUM('1.1 Residential'!I94+'2.1 Comm'!I94+'3.1 Civic'!I94+'4.1 CSF'!I94)</f>
        <v>0</v>
      </c>
      <c r="J94" s="235">
        <f>SUM('1.1 Residential'!J94+'2.1 Comm'!J94+'3.1 Civic'!J94+'4.1 CSF'!J94)</f>
        <v>0</v>
      </c>
      <c r="K94" s="235">
        <f>SUM('1.1 Residential'!K94+'2.1 Comm'!K94+'3.1 Civic'!K94+'4.1 CSF'!K94)</f>
        <v>0</v>
      </c>
      <c r="L94" s="235">
        <f>SUM('1.1 Residential'!L94+'2.1 Comm'!L94+'3.1 Civic'!L94+'4.1 CSF'!L94)</f>
        <v>0</v>
      </c>
      <c r="M94" s="235">
        <f>SUM('1.1 Residential'!M94+'2.1 Comm'!M94+'3.1 Civic'!M94+'4.1 CSF'!M94)</f>
        <v>0</v>
      </c>
      <c r="N94" s="235">
        <f>SUM('1.1 Residential'!N94+'2.1 Comm'!N94+'3.1 Civic'!N94+'4.1 CSF'!N94)</f>
        <v>0</v>
      </c>
      <c r="O94" s="168">
        <f>SUM(E94:N94)</f>
        <v>0</v>
      </c>
      <c r="P94" s="40"/>
      <c r="Q94"/>
      <c r="R94"/>
      <c r="S94"/>
      <c r="T94"/>
      <c r="U94"/>
      <c r="V94"/>
      <c r="W94"/>
    </row>
    <row r="95" spans="1:31" ht="12.75" customHeight="1" x14ac:dyDescent="0.2">
      <c r="A95" s="25" t="s">
        <v>54</v>
      </c>
      <c r="B95" s="555" t="s">
        <v>86</v>
      </c>
      <c r="C95" s="556"/>
      <c r="D95" s="557"/>
      <c r="E95" s="235">
        <f>SUM('1.1 Residential'!E95+'2.1 Comm'!E95+'3.1 Civic'!E95+'4.1 CSF'!E95)</f>
        <v>0</v>
      </c>
      <c r="F95" s="235">
        <f>SUM('1.1 Residential'!F95+'2.1 Comm'!F95+'3.1 Civic'!F95+'4.1 CSF'!F95)</f>
        <v>0</v>
      </c>
      <c r="G95" s="235">
        <f>SUM('1.1 Residential'!G95+'2.1 Comm'!G95+'3.1 Civic'!G95+'4.1 CSF'!G95)</f>
        <v>0</v>
      </c>
      <c r="H95" s="235">
        <f>SUM('1.1 Residential'!H95+'2.1 Comm'!H95+'3.1 Civic'!H95+'4.1 CSF'!H95)</f>
        <v>0</v>
      </c>
      <c r="I95" s="235">
        <f>SUM('1.1 Residential'!I95+'2.1 Comm'!I95+'3.1 Civic'!I95+'4.1 CSF'!I95)</f>
        <v>0</v>
      </c>
      <c r="J95" s="235">
        <f>SUM('1.1 Residential'!J95+'2.1 Comm'!J95+'3.1 Civic'!J95+'4.1 CSF'!J95)</f>
        <v>0</v>
      </c>
      <c r="K95" s="235">
        <f>SUM('1.1 Residential'!K95+'2.1 Comm'!K95+'3.1 Civic'!K95+'4.1 CSF'!K95)</f>
        <v>0</v>
      </c>
      <c r="L95" s="235">
        <f>SUM('1.1 Residential'!L95+'2.1 Comm'!L95+'3.1 Civic'!L95+'4.1 CSF'!L95)</f>
        <v>0</v>
      </c>
      <c r="M95" s="235">
        <f>SUM('1.1 Residential'!M95+'2.1 Comm'!M95+'3.1 Civic'!M95+'4.1 CSF'!M95)</f>
        <v>0</v>
      </c>
      <c r="N95" s="235">
        <f>SUM('1.1 Residential'!N95+'2.1 Comm'!N95+'3.1 Civic'!N95+'4.1 CSF'!N95)</f>
        <v>0</v>
      </c>
      <c r="O95" s="168">
        <f>SUM(E95:N95)</f>
        <v>0</v>
      </c>
      <c r="P95" s="40"/>
      <c r="Q95"/>
      <c r="R95"/>
      <c r="S95"/>
      <c r="T95"/>
      <c r="U95"/>
      <c r="V95"/>
      <c r="W95"/>
    </row>
    <row r="96" spans="1:31" ht="24" customHeight="1" x14ac:dyDescent="0.2">
      <c r="A96" s="180" t="s">
        <v>50</v>
      </c>
      <c r="B96" s="607" t="s">
        <v>415</v>
      </c>
      <c r="C96" s="608"/>
      <c r="D96" s="609"/>
      <c r="E96" s="170">
        <f>SUM(E92:E95)</f>
        <v>0</v>
      </c>
      <c r="F96" s="170">
        <f t="shared" ref="F96:O96" si="7">SUM(F92:F95)</f>
        <v>0</v>
      </c>
      <c r="G96" s="170">
        <f t="shared" si="7"/>
        <v>0</v>
      </c>
      <c r="H96" s="170">
        <f t="shared" si="7"/>
        <v>0</v>
      </c>
      <c r="I96" s="170">
        <f t="shared" si="7"/>
        <v>0</v>
      </c>
      <c r="J96" s="170">
        <f t="shared" si="7"/>
        <v>0</v>
      </c>
      <c r="K96" s="170">
        <f t="shared" si="7"/>
        <v>0</v>
      </c>
      <c r="L96" s="170">
        <f t="shared" si="7"/>
        <v>0</v>
      </c>
      <c r="M96" s="170">
        <f t="shared" si="7"/>
        <v>0</v>
      </c>
      <c r="N96" s="170">
        <f t="shared" si="7"/>
        <v>0</v>
      </c>
      <c r="O96" s="241">
        <f t="shared" si="7"/>
        <v>0</v>
      </c>
      <c r="P96" s="39"/>
      <c r="Q96"/>
      <c r="R96"/>
      <c r="S96"/>
      <c r="T96"/>
      <c r="U96"/>
      <c r="V96"/>
      <c r="W96"/>
    </row>
    <row r="97" spans="1:23" ht="12.75" customHeight="1" x14ac:dyDescent="0.2">
      <c r="A97" s="25" t="s">
        <v>55</v>
      </c>
      <c r="B97" s="555" t="s">
        <v>184</v>
      </c>
      <c r="C97" s="559"/>
      <c r="D97" s="560"/>
      <c r="E97" s="235">
        <f>SUM('1.1 Residential'!E97+'2.1 Comm'!E97+'3.1 Civic'!E97+'4.1 CSF'!E97)</f>
        <v>0</v>
      </c>
      <c r="F97" s="235">
        <f>SUM('1.1 Residential'!F97+'2.1 Comm'!F97+'3.1 Civic'!F97+'4.1 CSF'!F97)</f>
        <v>0</v>
      </c>
      <c r="G97" s="235">
        <f>SUM('1.1 Residential'!G97+'2.1 Comm'!G97+'3.1 Civic'!G97+'4.1 CSF'!G97)</f>
        <v>0</v>
      </c>
      <c r="H97" s="235">
        <f>SUM('1.1 Residential'!H97+'2.1 Comm'!H97+'3.1 Civic'!H97+'4.1 CSF'!H97)</f>
        <v>0</v>
      </c>
      <c r="I97" s="235">
        <f>SUM('1.1 Residential'!I97+'2.1 Comm'!I97+'3.1 Civic'!I97+'4.1 CSF'!I97)</f>
        <v>0</v>
      </c>
      <c r="J97" s="235">
        <f>SUM('1.1 Residential'!J97+'2.1 Comm'!J97+'3.1 Civic'!J97+'4.1 CSF'!J97)</f>
        <v>0</v>
      </c>
      <c r="K97" s="235">
        <f>SUM('1.1 Residential'!K97+'2.1 Comm'!K97+'3.1 Civic'!K97+'4.1 CSF'!K97)</f>
        <v>0</v>
      </c>
      <c r="L97" s="235">
        <f>SUM('1.1 Residential'!L97+'2.1 Comm'!L97+'3.1 Civic'!L97+'4.1 CSF'!L97)</f>
        <v>0</v>
      </c>
      <c r="M97" s="235">
        <f>SUM('1.1 Residential'!M97+'2.1 Comm'!M97+'3.1 Civic'!M97+'4.1 CSF'!M97)</f>
        <v>0</v>
      </c>
      <c r="N97" s="235">
        <f>SUM('1.1 Residential'!N97+'2.1 Comm'!N97+'3.1 Civic'!N97+'4.1 CSF'!N97)</f>
        <v>0</v>
      </c>
      <c r="O97" s="168">
        <f>SUM(E97:N97)</f>
        <v>0</v>
      </c>
      <c r="P97" s="40"/>
      <c r="Q97"/>
      <c r="R97"/>
      <c r="S97"/>
      <c r="T97"/>
      <c r="U97"/>
      <c r="V97"/>
      <c r="W97"/>
    </row>
    <row r="98" spans="1:23" ht="12.75" customHeight="1" x14ac:dyDescent="0.2">
      <c r="A98" s="25" t="s">
        <v>56</v>
      </c>
      <c r="B98" s="555" t="s">
        <v>74</v>
      </c>
      <c r="C98" s="559"/>
      <c r="D98" s="560"/>
      <c r="E98" s="235">
        <f>SUM('1.1 Residential'!E98+'2.1 Comm'!E98+'3.1 Civic'!E98+'4.1 CSF'!E98)</f>
        <v>0</v>
      </c>
      <c r="F98" s="235">
        <f>SUM('1.1 Residential'!F98+'2.1 Comm'!F98+'3.1 Civic'!F98+'4.1 CSF'!F98)</f>
        <v>0</v>
      </c>
      <c r="G98" s="235">
        <f>SUM('1.1 Residential'!G98+'2.1 Comm'!G98+'3.1 Civic'!G98+'4.1 CSF'!G98)</f>
        <v>0</v>
      </c>
      <c r="H98" s="235">
        <f>SUM('1.1 Residential'!H98+'2.1 Comm'!H98+'3.1 Civic'!H98+'4.1 CSF'!H98)</f>
        <v>0</v>
      </c>
      <c r="I98" s="235">
        <f>SUM('1.1 Residential'!I98+'2.1 Comm'!I98+'3.1 Civic'!I98+'4.1 CSF'!I98)</f>
        <v>0</v>
      </c>
      <c r="J98" s="235">
        <f>SUM('1.1 Residential'!J98+'2.1 Comm'!J98+'3.1 Civic'!J98+'4.1 CSF'!J98)</f>
        <v>0</v>
      </c>
      <c r="K98" s="235">
        <f>SUM('1.1 Residential'!K98+'2.1 Comm'!K98+'3.1 Civic'!K98+'4.1 CSF'!K98)</f>
        <v>0</v>
      </c>
      <c r="L98" s="235">
        <f>SUM('1.1 Residential'!L98+'2.1 Comm'!L98+'3.1 Civic'!L98+'4.1 CSF'!L98)</f>
        <v>0</v>
      </c>
      <c r="M98" s="235">
        <f>SUM('1.1 Residential'!M98+'2.1 Comm'!M98+'3.1 Civic'!M98+'4.1 CSF'!M98)</f>
        <v>0</v>
      </c>
      <c r="N98" s="235">
        <f>SUM('1.1 Residential'!N98+'2.1 Comm'!N98+'3.1 Civic'!N98+'4.1 CSF'!N98)</f>
        <v>0</v>
      </c>
      <c r="O98" s="168">
        <f>SUM(E98:N98)</f>
        <v>0</v>
      </c>
      <c r="P98" s="40"/>
      <c r="Q98"/>
      <c r="R98"/>
      <c r="S98"/>
      <c r="T98"/>
      <c r="U98"/>
      <c r="V98"/>
      <c r="W98"/>
    </row>
    <row r="99" spans="1:23" ht="24" customHeight="1" x14ac:dyDescent="0.2">
      <c r="A99" s="180" t="s">
        <v>57</v>
      </c>
      <c r="B99" s="607" t="s">
        <v>439</v>
      </c>
      <c r="C99" s="608"/>
      <c r="D99" s="609"/>
      <c r="E99" s="170">
        <f>E52+E74+E96+E97+E98</f>
        <v>0</v>
      </c>
      <c r="F99" s="170">
        <f t="shared" ref="F99:O99" si="8">F52+F74+F96+F97+F98</f>
        <v>0</v>
      </c>
      <c r="G99" s="170">
        <f t="shared" si="8"/>
        <v>0</v>
      </c>
      <c r="H99" s="170">
        <f t="shared" si="8"/>
        <v>0</v>
      </c>
      <c r="I99" s="170">
        <f t="shared" si="8"/>
        <v>0</v>
      </c>
      <c r="J99" s="170">
        <f t="shared" si="8"/>
        <v>0</v>
      </c>
      <c r="K99" s="170">
        <f t="shared" si="8"/>
        <v>0</v>
      </c>
      <c r="L99" s="170">
        <f t="shared" si="8"/>
        <v>0</v>
      </c>
      <c r="M99" s="170">
        <f t="shared" si="8"/>
        <v>0</v>
      </c>
      <c r="N99" s="170">
        <f t="shared" si="8"/>
        <v>0</v>
      </c>
      <c r="O99" s="241">
        <f t="shared" si="8"/>
        <v>0</v>
      </c>
      <c r="P99" s="39"/>
      <c r="Q99"/>
      <c r="R99"/>
      <c r="S99"/>
      <c r="T99"/>
      <c r="U99"/>
      <c r="V99"/>
      <c r="W99"/>
    </row>
    <row r="100" spans="1:23" s="41" customFormat="1" ht="14.1" customHeight="1" x14ac:dyDescent="0.2">
      <c r="A100" s="243"/>
      <c r="B100" s="618" t="s">
        <v>84</v>
      </c>
      <c r="C100" s="619"/>
      <c r="D100" s="620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73"/>
      <c r="P100" s="28"/>
      <c r="Q100"/>
      <c r="R100"/>
      <c r="S100"/>
      <c r="T100"/>
      <c r="U100"/>
      <c r="V100"/>
      <c r="W100"/>
    </row>
    <row r="101" spans="1:23" ht="12.75" customHeight="1" x14ac:dyDescent="0.2">
      <c r="A101" s="25" t="s">
        <v>58</v>
      </c>
      <c r="B101" s="555" t="s">
        <v>233</v>
      </c>
      <c r="C101" s="559"/>
      <c r="D101" s="560"/>
      <c r="E101" s="235">
        <f>SUM('1.1 Residential'!E101+'2.1 Comm'!E101+'3.1 Civic'!E101+'4.1 CSF'!E101)</f>
        <v>0</v>
      </c>
      <c r="F101" s="235">
        <f>SUM('1.1 Residential'!F101+'2.1 Comm'!F101+'3.1 Civic'!F101+'4.1 CSF'!F101)</f>
        <v>0</v>
      </c>
      <c r="G101" s="235">
        <f>SUM('1.1 Residential'!G101+'2.1 Comm'!G101+'3.1 Civic'!G101+'4.1 CSF'!G101)</f>
        <v>0</v>
      </c>
      <c r="H101" s="235">
        <f>SUM('1.1 Residential'!H101+'2.1 Comm'!H101+'3.1 Civic'!H101+'4.1 CSF'!H101)</f>
        <v>0</v>
      </c>
      <c r="I101" s="235">
        <f>SUM('1.1 Residential'!I101+'2.1 Comm'!I101+'3.1 Civic'!I101+'4.1 CSF'!I101)</f>
        <v>0</v>
      </c>
      <c r="J101" s="235">
        <f>SUM('1.1 Residential'!J101+'2.1 Comm'!J101+'3.1 Civic'!J101+'4.1 CSF'!J101)</f>
        <v>0</v>
      </c>
      <c r="K101" s="235">
        <f>SUM('1.1 Residential'!K101+'2.1 Comm'!K101+'3.1 Civic'!K101+'4.1 CSF'!K101)</f>
        <v>0</v>
      </c>
      <c r="L101" s="235">
        <f>SUM('1.1 Residential'!L101+'2.1 Comm'!L101+'3.1 Civic'!L101+'4.1 CSF'!L101)</f>
        <v>0</v>
      </c>
      <c r="M101" s="235">
        <f>SUM('1.1 Residential'!M101+'2.1 Comm'!M101+'3.1 Civic'!M101+'4.1 CSF'!M101)</f>
        <v>0</v>
      </c>
      <c r="N101" s="235">
        <f>SUM('1.1 Residential'!N101+'2.1 Comm'!N101+'3.1 Civic'!N101+'4.1 CSF'!N101)</f>
        <v>0</v>
      </c>
      <c r="O101" s="168">
        <f>SUM(E101:N101)</f>
        <v>0</v>
      </c>
      <c r="P101" s="38"/>
      <c r="Q101"/>
      <c r="R101"/>
      <c r="S101"/>
      <c r="T101"/>
      <c r="U101"/>
      <c r="V101"/>
      <c r="W101"/>
    </row>
    <row r="102" spans="1:23" ht="12.75" customHeight="1" x14ac:dyDescent="0.2">
      <c r="A102" s="25" t="s">
        <v>59</v>
      </c>
      <c r="B102" s="558" t="s">
        <v>316</v>
      </c>
      <c r="C102" s="559"/>
      <c r="D102" s="560"/>
      <c r="E102" s="235">
        <f>SUM('1.1 Residential'!E102+'2.1 Comm'!E102+'3.1 Civic'!E102+'4.1 CSF'!E102)</f>
        <v>0</v>
      </c>
      <c r="F102" s="235">
        <f>SUM('1.1 Residential'!F102+'2.1 Comm'!F102+'3.1 Civic'!F102+'4.1 CSF'!F102)</f>
        <v>0</v>
      </c>
      <c r="G102" s="235">
        <f>SUM('1.1 Residential'!G102+'2.1 Comm'!G102+'3.1 Civic'!G102+'4.1 CSF'!G102)</f>
        <v>0</v>
      </c>
      <c r="H102" s="235">
        <f>SUM('1.1 Residential'!H102+'2.1 Comm'!H102+'3.1 Civic'!H102+'4.1 CSF'!H102)</f>
        <v>0</v>
      </c>
      <c r="I102" s="235">
        <f>SUM('1.1 Residential'!I102+'2.1 Comm'!I102+'3.1 Civic'!I102+'4.1 CSF'!I102)</f>
        <v>0</v>
      </c>
      <c r="J102" s="235">
        <f>SUM('1.1 Residential'!J102+'2.1 Comm'!J102+'3.1 Civic'!J102+'4.1 CSF'!J102)</f>
        <v>0</v>
      </c>
      <c r="K102" s="235">
        <f>SUM('1.1 Residential'!K102+'2.1 Comm'!K102+'3.1 Civic'!K102+'4.1 CSF'!K102)</f>
        <v>0</v>
      </c>
      <c r="L102" s="235">
        <f>SUM('1.1 Residential'!L102+'2.1 Comm'!L102+'3.1 Civic'!L102+'4.1 CSF'!L102)</f>
        <v>0</v>
      </c>
      <c r="M102" s="235">
        <f>SUM('1.1 Residential'!M102+'2.1 Comm'!M102+'3.1 Civic'!M102+'4.1 CSF'!M102)</f>
        <v>0</v>
      </c>
      <c r="N102" s="235">
        <f>SUM('1.1 Residential'!N102+'2.1 Comm'!N102+'3.1 Civic'!N102+'4.1 CSF'!N102)</f>
        <v>0</v>
      </c>
      <c r="O102" s="168">
        <f>SUM(E102:N102)</f>
        <v>0</v>
      </c>
      <c r="P102" s="38"/>
      <c r="Q102"/>
      <c r="R102"/>
      <c r="S102"/>
      <c r="T102"/>
      <c r="U102"/>
      <c r="V102"/>
      <c r="W102"/>
    </row>
    <row r="103" spans="1:23" ht="12.75" customHeight="1" x14ac:dyDescent="0.2">
      <c r="A103" s="25" t="s">
        <v>60</v>
      </c>
      <c r="B103" s="558" t="s">
        <v>343</v>
      </c>
      <c r="C103" s="559"/>
      <c r="D103" s="560"/>
      <c r="E103" s="235">
        <f>SUM('1.1 Residential'!E103+'2.1 Comm'!E103+'3.1 Civic'!E103+'4.1 CSF'!E103)</f>
        <v>0</v>
      </c>
      <c r="F103" s="235">
        <f>SUM('1.1 Residential'!F103+'2.1 Comm'!F103+'3.1 Civic'!F103+'4.1 CSF'!F103)</f>
        <v>0</v>
      </c>
      <c r="G103" s="235">
        <f>SUM('1.1 Residential'!G103+'2.1 Comm'!G103+'3.1 Civic'!G103+'4.1 CSF'!G103)</f>
        <v>0</v>
      </c>
      <c r="H103" s="235">
        <f>SUM('1.1 Residential'!H103+'2.1 Comm'!H103+'3.1 Civic'!H103+'4.1 CSF'!H103)</f>
        <v>0</v>
      </c>
      <c r="I103" s="235">
        <f>SUM('1.1 Residential'!I103+'2.1 Comm'!I103+'3.1 Civic'!I103+'4.1 CSF'!I103)</f>
        <v>0</v>
      </c>
      <c r="J103" s="235">
        <f>SUM('1.1 Residential'!J103+'2.1 Comm'!J103+'3.1 Civic'!J103+'4.1 CSF'!J103)</f>
        <v>0</v>
      </c>
      <c r="K103" s="235">
        <f>SUM('1.1 Residential'!K103+'2.1 Comm'!K103+'3.1 Civic'!K103+'4.1 CSF'!K103)</f>
        <v>0</v>
      </c>
      <c r="L103" s="235">
        <f>SUM('1.1 Residential'!L103+'2.1 Comm'!L103+'3.1 Civic'!L103+'4.1 CSF'!L103)</f>
        <v>0</v>
      </c>
      <c r="M103" s="235">
        <f>SUM('1.1 Residential'!M103+'2.1 Comm'!M103+'3.1 Civic'!M103+'4.1 CSF'!M103)</f>
        <v>0</v>
      </c>
      <c r="N103" s="235">
        <f>SUM('1.1 Residential'!N103+'2.1 Comm'!N103+'3.1 Civic'!N103+'4.1 CSF'!N103)</f>
        <v>0</v>
      </c>
      <c r="O103" s="168">
        <f>SUM(E103:N103)</f>
        <v>0</v>
      </c>
      <c r="P103" s="38"/>
      <c r="Q103"/>
      <c r="R103"/>
      <c r="S103"/>
      <c r="T103"/>
      <c r="U103"/>
      <c r="V103"/>
      <c r="W103"/>
    </row>
    <row r="104" spans="1:23" ht="12.75" customHeight="1" x14ac:dyDescent="0.2">
      <c r="A104" s="25" t="s">
        <v>61</v>
      </c>
      <c r="B104" s="558" t="s">
        <v>342</v>
      </c>
      <c r="C104" s="559"/>
      <c r="D104" s="560"/>
      <c r="E104" s="235">
        <f>SUM('1.1 Residential'!E104+'2.1 Comm'!E104+'3.1 Civic'!E104+'4.1 CSF'!E104)</f>
        <v>0</v>
      </c>
      <c r="F104" s="235">
        <f>SUM('1.1 Residential'!F104+'2.1 Comm'!F104+'3.1 Civic'!F104+'4.1 CSF'!F104)</f>
        <v>0</v>
      </c>
      <c r="G104" s="235">
        <f>SUM('1.1 Residential'!G104+'2.1 Comm'!G104+'3.1 Civic'!G104+'4.1 CSF'!G104)</f>
        <v>0</v>
      </c>
      <c r="H104" s="235">
        <f>SUM('1.1 Residential'!H104+'2.1 Comm'!H104+'3.1 Civic'!H104+'4.1 CSF'!H104)</f>
        <v>0</v>
      </c>
      <c r="I104" s="235">
        <f>SUM('1.1 Residential'!I104+'2.1 Comm'!I104+'3.1 Civic'!I104+'4.1 CSF'!I104)</f>
        <v>0</v>
      </c>
      <c r="J104" s="235">
        <f>SUM('1.1 Residential'!J104+'2.1 Comm'!J104+'3.1 Civic'!J104+'4.1 CSF'!J104)</f>
        <v>0</v>
      </c>
      <c r="K104" s="235">
        <f>SUM('1.1 Residential'!K104+'2.1 Comm'!K104+'3.1 Civic'!K104+'4.1 CSF'!K104)</f>
        <v>0</v>
      </c>
      <c r="L104" s="235">
        <f>SUM('1.1 Residential'!L104+'2.1 Comm'!L104+'3.1 Civic'!L104+'4.1 CSF'!L104)</f>
        <v>0</v>
      </c>
      <c r="M104" s="235">
        <f>SUM('1.1 Residential'!M104+'2.1 Comm'!M104+'3.1 Civic'!M104+'4.1 CSF'!M104)</f>
        <v>0</v>
      </c>
      <c r="N104" s="235">
        <f>SUM('1.1 Residential'!N104+'2.1 Comm'!N104+'3.1 Civic'!N104+'4.1 CSF'!N104)</f>
        <v>0</v>
      </c>
      <c r="O104" s="168">
        <f>SUM(E104:N104)</f>
        <v>0</v>
      </c>
      <c r="P104" s="38"/>
      <c r="Q104"/>
      <c r="R104"/>
      <c r="S104"/>
      <c r="T104"/>
      <c r="U104"/>
      <c r="V104"/>
      <c r="W104"/>
    </row>
    <row r="105" spans="1:23" ht="24" customHeight="1" x14ac:dyDescent="0.2">
      <c r="A105" s="187" t="s">
        <v>62</v>
      </c>
      <c r="B105" s="666" t="s">
        <v>440</v>
      </c>
      <c r="C105" s="619"/>
      <c r="D105" s="620"/>
      <c r="E105" s="170">
        <f>SUM(E101:E104)</f>
        <v>0</v>
      </c>
      <c r="F105" s="170">
        <f t="shared" ref="F105:O105" si="9">SUM(F101:F104)</f>
        <v>0</v>
      </c>
      <c r="G105" s="170">
        <f t="shared" si="9"/>
        <v>0</v>
      </c>
      <c r="H105" s="170">
        <f t="shared" si="9"/>
        <v>0</v>
      </c>
      <c r="I105" s="170">
        <f t="shared" si="9"/>
        <v>0</v>
      </c>
      <c r="J105" s="170">
        <f t="shared" si="9"/>
        <v>0</v>
      </c>
      <c r="K105" s="170">
        <f t="shared" si="9"/>
        <v>0</v>
      </c>
      <c r="L105" s="170">
        <f t="shared" si="9"/>
        <v>0</v>
      </c>
      <c r="M105" s="170">
        <f t="shared" si="9"/>
        <v>0</v>
      </c>
      <c r="N105" s="170">
        <f t="shared" si="9"/>
        <v>0</v>
      </c>
      <c r="O105" s="241">
        <f t="shared" si="9"/>
        <v>0</v>
      </c>
      <c r="P105" s="39"/>
      <c r="Q105"/>
      <c r="R105"/>
      <c r="S105"/>
      <c r="T105"/>
      <c r="U105"/>
      <c r="V105"/>
      <c r="W105"/>
    </row>
    <row r="106" spans="1:23" ht="14.1" customHeight="1" x14ac:dyDescent="0.2">
      <c r="A106" s="243"/>
      <c r="B106" s="618" t="s">
        <v>85</v>
      </c>
      <c r="C106" s="619"/>
      <c r="D106" s="620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73"/>
      <c r="P106" s="28"/>
      <c r="Q106"/>
      <c r="R106"/>
      <c r="S106"/>
      <c r="T106"/>
      <c r="U106"/>
      <c r="V106"/>
      <c r="W106"/>
    </row>
    <row r="107" spans="1:23" ht="12.75" customHeight="1" x14ac:dyDescent="0.2">
      <c r="A107" s="25" t="s">
        <v>76</v>
      </c>
      <c r="B107" s="558" t="s">
        <v>363</v>
      </c>
      <c r="C107" s="559"/>
      <c r="D107" s="560"/>
      <c r="E107" s="235">
        <f>SUM('1.1 Residential'!E107+'2.1 Comm'!E107+'3.1 Civic'!E107+'4.1 CSF'!E107)</f>
        <v>0</v>
      </c>
      <c r="F107" s="235">
        <f>SUM('1.1 Residential'!F107+'2.1 Comm'!F107+'3.1 Civic'!F107+'4.1 CSF'!F107)</f>
        <v>0</v>
      </c>
      <c r="G107" s="235">
        <f>SUM('1.1 Residential'!G107+'2.1 Comm'!G107+'3.1 Civic'!G107+'4.1 CSF'!G107)</f>
        <v>0</v>
      </c>
      <c r="H107" s="235">
        <f>SUM('1.1 Residential'!H107+'2.1 Comm'!H107+'3.1 Civic'!H107+'4.1 CSF'!H107)</f>
        <v>0</v>
      </c>
      <c r="I107" s="235">
        <f>SUM('1.1 Residential'!I107+'2.1 Comm'!I107+'3.1 Civic'!I107+'4.1 CSF'!I107)</f>
        <v>0</v>
      </c>
      <c r="J107" s="235">
        <f>SUM('1.1 Residential'!J107+'2.1 Comm'!J107+'3.1 Civic'!J107+'4.1 CSF'!J107)</f>
        <v>0</v>
      </c>
      <c r="K107" s="235">
        <f>SUM('1.1 Residential'!K107+'2.1 Comm'!K107+'3.1 Civic'!K107+'4.1 CSF'!K107)</f>
        <v>0</v>
      </c>
      <c r="L107" s="235">
        <f>SUM('1.1 Residential'!L107+'2.1 Comm'!L107+'3.1 Civic'!L107+'4.1 CSF'!L107)</f>
        <v>0</v>
      </c>
      <c r="M107" s="235">
        <f>SUM('1.1 Residential'!M107+'2.1 Comm'!M107+'3.1 Civic'!M107+'4.1 CSF'!M107)</f>
        <v>0</v>
      </c>
      <c r="N107" s="235">
        <f>SUM('1.1 Residential'!N107+'2.1 Comm'!N107+'3.1 Civic'!N107+'4.1 CSF'!N107)</f>
        <v>0</v>
      </c>
      <c r="O107" s="168">
        <f>SUM(E107:N107)</f>
        <v>0</v>
      </c>
      <c r="P107" s="38"/>
      <c r="Q107"/>
      <c r="R107"/>
      <c r="S107"/>
      <c r="T107"/>
      <c r="U107"/>
      <c r="V107"/>
      <c r="W107"/>
    </row>
    <row r="108" spans="1:23" ht="12.75" customHeight="1" x14ac:dyDescent="0.2">
      <c r="A108" s="25" t="s">
        <v>77</v>
      </c>
      <c r="B108" s="558" t="s">
        <v>364</v>
      </c>
      <c r="C108" s="559"/>
      <c r="D108" s="560"/>
      <c r="E108" s="235">
        <f>SUM('1.1 Residential'!E108+'2.1 Comm'!E108+'3.1 Civic'!E108+'4.1 CSF'!E108)</f>
        <v>0</v>
      </c>
      <c r="F108" s="235">
        <f>SUM('1.1 Residential'!F108+'2.1 Comm'!F108+'3.1 Civic'!F108+'4.1 CSF'!F108)</f>
        <v>0</v>
      </c>
      <c r="G108" s="235">
        <f>SUM('1.1 Residential'!G108+'2.1 Comm'!G108+'3.1 Civic'!G108+'4.1 CSF'!G108)</f>
        <v>0</v>
      </c>
      <c r="H108" s="235">
        <f>SUM('1.1 Residential'!H108+'2.1 Comm'!H108+'3.1 Civic'!H108+'4.1 CSF'!H108)</f>
        <v>0</v>
      </c>
      <c r="I108" s="235">
        <f>SUM('1.1 Residential'!I108+'2.1 Comm'!I108+'3.1 Civic'!I108+'4.1 CSF'!I108)</f>
        <v>0</v>
      </c>
      <c r="J108" s="235">
        <f>SUM('1.1 Residential'!J108+'2.1 Comm'!J108+'3.1 Civic'!J108+'4.1 CSF'!J108)</f>
        <v>0</v>
      </c>
      <c r="K108" s="235">
        <f>SUM('1.1 Residential'!K108+'2.1 Comm'!K108+'3.1 Civic'!K108+'4.1 CSF'!K108)</f>
        <v>0</v>
      </c>
      <c r="L108" s="235">
        <f>SUM('1.1 Residential'!L108+'2.1 Comm'!L108+'3.1 Civic'!L108+'4.1 CSF'!L108)</f>
        <v>0</v>
      </c>
      <c r="M108" s="235">
        <f>SUM('1.1 Residential'!M108+'2.1 Comm'!M108+'3.1 Civic'!M108+'4.1 CSF'!M108)</f>
        <v>0</v>
      </c>
      <c r="N108" s="235">
        <f>SUM('1.1 Residential'!N108+'2.1 Comm'!N108+'3.1 Civic'!N108+'4.1 CSF'!N108)</f>
        <v>0</v>
      </c>
      <c r="O108" s="168">
        <f>SUM(E108:N108)</f>
        <v>0</v>
      </c>
      <c r="P108" s="38"/>
      <c r="Q108"/>
      <c r="R108"/>
      <c r="S108"/>
      <c r="T108"/>
      <c r="U108"/>
      <c r="V108"/>
      <c r="W108"/>
    </row>
    <row r="109" spans="1:23" ht="12.75" customHeight="1" x14ac:dyDescent="0.2">
      <c r="A109" s="520" t="s">
        <v>78</v>
      </c>
      <c r="B109" s="598" t="s">
        <v>75</v>
      </c>
      <c r="C109" s="599"/>
      <c r="D109" s="600"/>
      <c r="E109" s="527">
        <f>SUM('1.1 Residential'!E109+'2.1 Comm'!E109+'3.1 Civic'!E109+'4.1 CSF'!E109)</f>
        <v>0</v>
      </c>
      <c r="F109" s="527">
        <f>SUM('1.1 Residential'!F109+'2.1 Comm'!F109+'3.1 Civic'!F109+'4.1 CSF'!F109)</f>
        <v>0</v>
      </c>
      <c r="G109" s="527">
        <f>SUM('1.1 Residential'!G109+'2.1 Comm'!G109+'3.1 Civic'!G109+'4.1 CSF'!G109)</f>
        <v>0</v>
      </c>
      <c r="H109" s="527">
        <f>SUM('1.1 Residential'!H109+'2.1 Comm'!H109+'3.1 Civic'!H109+'4.1 CSF'!H109)</f>
        <v>0</v>
      </c>
      <c r="I109" s="527">
        <f>SUM('1.1 Residential'!I109+'2.1 Comm'!I109+'3.1 Civic'!I109+'4.1 CSF'!I109)</f>
        <v>0</v>
      </c>
      <c r="J109" s="527">
        <f>SUM('1.1 Residential'!J109+'2.1 Comm'!J109+'3.1 Civic'!J109+'4.1 CSF'!J109)</f>
        <v>0</v>
      </c>
      <c r="K109" s="527">
        <f>SUM('1.1 Residential'!K109+'2.1 Comm'!K109+'3.1 Civic'!K109+'4.1 CSF'!K109)</f>
        <v>0</v>
      </c>
      <c r="L109" s="527">
        <f>SUM('1.1 Residential'!L109+'2.1 Comm'!L109+'3.1 Civic'!L109+'4.1 CSF'!L109)</f>
        <v>0</v>
      </c>
      <c r="M109" s="527">
        <f>SUM('1.1 Residential'!M109+'2.1 Comm'!M109+'3.1 Civic'!M109+'4.1 CSF'!M109)</f>
        <v>0</v>
      </c>
      <c r="N109" s="527">
        <f>SUM('1.1 Residential'!N109+'2.1 Comm'!N109+'3.1 Civic'!N109+'4.1 CSF'!N109)</f>
        <v>0</v>
      </c>
      <c r="O109" s="522">
        <f t="shared" ref="O109:O110" si="10">SUM(E109:N109)</f>
        <v>0</v>
      </c>
      <c r="P109" s="38"/>
      <c r="Q109"/>
      <c r="R109"/>
      <c r="S109"/>
      <c r="T109"/>
      <c r="U109"/>
      <c r="V109"/>
      <c r="W109"/>
    </row>
    <row r="110" spans="1:23" ht="14.1" customHeight="1" x14ac:dyDescent="0.2">
      <c r="A110" s="188" t="s">
        <v>79</v>
      </c>
      <c r="B110" s="663" t="s">
        <v>367</v>
      </c>
      <c r="C110" s="664"/>
      <c r="D110" s="665"/>
      <c r="E110" s="235">
        <f>SUM('1.1 Residential'!E110+'2.1 Comm'!E110+'3.1 Civic'!E110+'4.1 CSF'!E110)</f>
        <v>0</v>
      </c>
      <c r="F110" s="235">
        <f>SUM('1.1 Residential'!F110+'2.1 Comm'!F110+'3.1 Civic'!F110+'4.1 CSF'!F110)</f>
        <v>0</v>
      </c>
      <c r="G110" s="235">
        <f>SUM('1.1 Residential'!G110+'2.1 Comm'!G110+'3.1 Civic'!G110+'4.1 CSF'!G110)</f>
        <v>0</v>
      </c>
      <c r="H110" s="235">
        <f>SUM('1.1 Residential'!H110+'2.1 Comm'!H110+'3.1 Civic'!H110+'4.1 CSF'!H110)</f>
        <v>0</v>
      </c>
      <c r="I110" s="235">
        <f>SUM('1.1 Residential'!I110+'2.1 Comm'!I110+'3.1 Civic'!I110+'4.1 CSF'!I110)</f>
        <v>0</v>
      </c>
      <c r="J110" s="235">
        <f>SUM('1.1 Residential'!J110+'2.1 Comm'!J110+'3.1 Civic'!J110+'4.1 CSF'!J110)</f>
        <v>0</v>
      </c>
      <c r="K110" s="235">
        <f>SUM('1.1 Residential'!K110+'2.1 Comm'!K110+'3.1 Civic'!K110+'4.1 CSF'!K110)</f>
        <v>0</v>
      </c>
      <c r="L110" s="235">
        <f>SUM('1.1 Residential'!L110+'2.1 Comm'!L110+'3.1 Civic'!L110+'4.1 CSF'!L110)</f>
        <v>0</v>
      </c>
      <c r="M110" s="235">
        <f>SUM('1.1 Residential'!M110+'2.1 Comm'!M110+'3.1 Civic'!M110+'4.1 CSF'!M110)</f>
        <v>0</v>
      </c>
      <c r="N110" s="235">
        <f>SUM('1.1 Residential'!N110+'2.1 Comm'!N110+'3.1 Civic'!N110+'4.1 CSF'!N110)</f>
        <v>0</v>
      </c>
      <c r="O110" s="168">
        <f t="shared" si="10"/>
        <v>0</v>
      </c>
      <c r="P110" s="39"/>
      <c r="Q110"/>
      <c r="R110"/>
      <c r="S110"/>
      <c r="T110"/>
      <c r="U110"/>
      <c r="V110"/>
      <c r="W110"/>
    </row>
    <row r="111" spans="1:23" ht="24" customHeight="1" x14ac:dyDescent="0.2">
      <c r="A111" s="187" t="s">
        <v>80</v>
      </c>
      <c r="B111" s="621" t="s">
        <v>441</v>
      </c>
      <c r="C111" s="622"/>
      <c r="D111" s="623"/>
      <c r="E111" s="170">
        <f>SUM(E107:E110)</f>
        <v>0</v>
      </c>
      <c r="F111" s="170">
        <f t="shared" ref="F111:M111" si="11">SUM(F107:F110)</f>
        <v>0</v>
      </c>
      <c r="G111" s="170">
        <f t="shared" si="11"/>
        <v>0</v>
      </c>
      <c r="H111" s="170">
        <f t="shared" si="11"/>
        <v>0</v>
      </c>
      <c r="I111" s="170">
        <f t="shared" si="11"/>
        <v>0</v>
      </c>
      <c r="J111" s="170">
        <f t="shared" si="11"/>
        <v>0</v>
      </c>
      <c r="K111" s="170">
        <f t="shared" si="11"/>
        <v>0</v>
      </c>
      <c r="L111" s="170">
        <f t="shared" si="11"/>
        <v>0</v>
      </c>
      <c r="M111" s="170">
        <f t="shared" si="11"/>
        <v>0</v>
      </c>
      <c r="N111" s="484">
        <f>SUM(N107:N110)</f>
        <v>0</v>
      </c>
      <c r="O111" s="241">
        <f>SUM(O107:O110)</f>
        <v>0</v>
      </c>
      <c r="P111" s="39"/>
      <c r="Q111" s="97"/>
      <c r="R111" s="97"/>
      <c r="S111"/>
      <c r="T111"/>
      <c r="U111"/>
      <c r="V111"/>
      <c r="W111"/>
    </row>
    <row r="112" spans="1:23" ht="24" customHeight="1" x14ac:dyDescent="0.2">
      <c r="A112" s="118" t="s">
        <v>81</v>
      </c>
      <c r="B112" s="607" t="s">
        <v>418</v>
      </c>
      <c r="C112" s="608"/>
      <c r="D112" s="609"/>
      <c r="E112" s="342">
        <f>E99+E105+E111</f>
        <v>0</v>
      </c>
      <c r="F112" s="342">
        <f t="shared" ref="F112:N112" si="12">F99+F105+F111</f>
        <v>0</v>
      </c>
      <c r="G112" s="342">
        <f t="shared" si="12"/>
        <v>0</v>
      </c>
      <c r="H112" s="342">
        <f t="shared" si="12"/>
        <v>0</v>
      </c>
      <c r="I112" s="342">
        <f t="shared" si="12"/>
        <v>0</v>
      </c>
      <c r="J112" s="342">
        <f t="shared" si="12"/>
        <v>0</v>
      </c>
      <c r="K112" s="342">
        <f t="shared" si="12"/>
        <v>0</v>
      </c>
      <c r="L112" s="342">
        <f t="shared" si="12"/>
        <v>0</v>
      </c>
      <c r="M112" s="342">
        <f t="shared" si="12"/>
        <v>0</v>
      </c>
      <c r="N112" s="347">
        <f t="shared" si="12"/>
        <v>0</v>
      </c>
      <c r="O112" s="483">
        <f>O99+O105+O111</f>
        <v>0</v>
      </c>
      <c r="P112" s="453"/>
      <c r="Q112" s="453"/>
      <c r="R112" s="97"/>
      <c r="S112"/>
      <c r="T112"/>
      <c r="U112"/>
      <c r="V112"/>
      <c r="W112"/>
    </row>
    <row r="113" spans="1:23" ht="12.75" customHeight="1" x14ac:dyDescent="0.2">
      <c r="A113" s="530"/>
      <c r="B113" s="531"/>
      <c r="C113" s="532"/>
      <c r="D113" s="533"/>
      <c r="E113" s="534" t="str">
        <f>IF(O112&lt;&gt;G43,"Total Project Cost does not equal Permanent Financing Source Total ","")</f>
        <v xml:space="preserve">Total Project Cost does not equal Permanent Financing Source Total </v>
      </c>
      <c r="F113" s="549"/>
      <c r="G113" s="535"/>
      <c r="H113" s="535"/>
      <c r="I113" s="535"/>
      <c r="J113" s="535"/>
      <c r="K113" s="535"/>
      <c r="L113" s="535"/>
      <c r="M113" s="535"/>
      <c r="N113" s="535"/>
      <c r="O113" s="550"/>
      <c r="P113" s="453"/>
      <c r="Q113" s="453"/>
      <c r="R113" s="97"/>
      <c r="S113"/>
      <c r="T113"/>
      <c r="U113"/>
      <c r="V113"/>
      <c r="W113"/>
    </row>
    <row r="114" spans="1:23" ht="12.75" customHeight="1" x14ac:dyDescent="0.2">
      <c r="A114" s="539"/>
      <c r="B114" s="660" t="s">
        <v>509</v>
      </c>
      <c r="C114" s="661"/>
      <c r="D114" s="662"/>
      <c r="E114" s="657"/>
      <c r="F114" s="658"/>
      <c r="G114" s="659"/>
      <c r="H114" s="540"/>
      <c r="I114" s="541"/>
      <c r="J114" s="541"/>
      <c r="K114" s="541"/>
      <c r="L114" s="541"/>
      <c r="M114" s="541"/>
      <c r="N114" s="541"/>
      <c r="O114" s="551">
        <f>SUM(E114:G114)</f>
        <v>0</v>
      </c>
      <c r="R114" s="227"/>
    </row>
    <row r="115" spans="1:23" ht="12.75" x14ac:dyDescent="0.2">
      <c r="A115" s="202"/>
      <c r="B115" s="544" t="s">
        <v>511</v>
      </c>
      <c r="C115" s="545"/>
      <c r="D115" s="546"/>
      <c r="E115" s="546"/>
      <c r="F115" s="547"/>
      <c r="G115" s="547"/>
      <c r="H115" s="547"/>
      <c r="I115" s="547"/>
      <c r="J115" s="547"/>
      <c r="K115" s="547"/>
      <c r="L115" s="547"/>
      <c r="M115" s="547"/>
      <c r="N115" s="547"/>
      <c r="O115" s="552"/>
      <c r="Q115" s="227"/>
    </row>
    <row r="116" spans="1:23" ht="12.75" customHeight="1" x14ac:dyDescent="0.2">
      <c r="E116" s="249"/>
      <c r="Q116" s="227"/>
    </row>
    <row r="117" spans="1:23" ht="12.75" customHeight="1" x14ac:dyDescent="0.2">
      <c r="A117" s="242" t="s">
        <v>261</v>
      </c>
    </row>
    <row r="118" spans="1:23" ht="12.75" customHeight="1" x14ac:dyDescent="0.2">
      <c r="A118" s="4"/>
    </row>
    <row r="119" spans="1:23" ht="12.75" customHeight="1" x14ac:dyDescent="0.2">
      <c r="F119"/>
      <c r="G119"/>
      <c r="H119"/>
      <c r="I119"/>
      <c r="J119" s="216" t="s">
        <v>251</v>
      </c>
      <c r="K119" s="217"/>
      <c r="L119" s="217"/>
      <c r="M119" s="218"/>
      <c r="N119" s="221"/>
      <c r="O119" s="99"/>
      <c r="Q119" s="227"/>
    </row>
    <row r="120" spans="1:23" ht="12.75" customHeight="1" x14ac:dyDescent="0.2">
      <c r="F120"/>
      <c r="G120"/>
      <c r="H120"/>
      <c r="I120"/>
      <c r="J120" s="203" t="s">
        <v>252</v>
      </c>
      <c r="K120" s="204"/>
      <c r="L120" s="204"/>
      <c r="M120" s="204"/>
      <c r="N120" s="219"/>
      <c r="O120" s="105"/>
      <c r="Q120" s="227"/>
    </row>
    <row r="121" spans="1:23" ht="12.75" customHeight="1" x14ac:dyDescent="0.2">
      <c r="J121" s="205" t="s">
        <v>253</v>
      </c>
      <c r="K121" s="206"/>
      <c r="L121" s="206"/>
      <c r="M121" s="206"/>
      <c r="N121" s="219"/>
      <c r="O121" s="105"/>
      <c r="Q121" s="227"/>
    </row>
    <row r="122" spans="1:23" ht="12.75" customHeight="1" x14ac:dyDescent="0.2">
      <c r="J122" s="205"/>
      <c r="K122" s="206"/>
      <c r="L122" s="206" t="s">
        <v>254</v>
      </c>
      <c r="M122" s="212">
        <v>0.5</v>
      </c>
      <c r="N122" s="219"/>
      <c r="O122" s="110"/>
      <c r="Q122" s="227"/>
    </row>
    <row r="123" spans="1:23" ht="12.75" customHeight="1" x14ac:dyDescent="0.2">
      <c r="J123" s="205"/>
      <c r="K123" s="206"/>
      <c r="L123" s="206" t="s">
        <v>255</v>
      </c>
      <c r="M123" s="212">
        <v>0.5</v>
      </c>
      <c r="N123" s="219"/>
      <c r="O123" s="110"/>
      <c r="Q123" s="227"/>
    </row>
    <row r="124" spans="1:23" ht="12.75" customHeight="1" x14ac:dyDescent="0.2">
      <c r="J124" s="205"/>
      <c r="K124" s="206"/>
      <c r="L124" s="206" t="s">
        <v>256</v>
      </c>
      <c r="M124" s="212">
        <v>0.65</v>
      </c>
      <c r="N124" s="219"/>
      <c r="O124" s="110"/>
      <c r="Q124" s="227"/>
    </row>
    <row r="125" spans="1:23" ht="12.75" customHeight="1" x14ac:dyDescent="0.2">
      <c r="J125" s="207"/>
      <c r="K125" s="208"/>
      <c r="L125" s="208" t="s">
        <v>257</v>
      </c>
      <c r="M125" s="213">
        <v>0.5</v>
      </c>
      <c r="N125" s="220"/>
      <c r="O125" s="110"/>
      <c r="Q125" s="227"/>
    </row>
    <row r="126" spans="1:23" ht="12.75" customHeight="1" x14ac:dyDescent="0.2">
      <c r="J126" s="116" t="s">
        <v>285</v>
      </c>
      <c r="K126" s="114"/>
      <c r="L126" s="114"/>
      <c r="M126" s="26"/>
      <c r="N126" s="220"/>
      <c r="O126" s="99"/>
      <c r="Q126" s="227"/>
    </row>
    <row r="127" spans="1:23" ht="12.75" customHeight="1" x14ac:dyDescent="0.2">
      <c r="J127" s="209"/>
      <c r="K127" s="210"/>
      <c r="L127" s="210"/>
      <c r="M127" s="211"/>
      <c r="N127" s="315"/>
      <c r="O127" s="228"/>
      <c r="Q127" s="227"/>
    </row>
    <row r="128" spans="1:23" ht="12.75" customHeight="1" x14ac:dyDescent="0.2">
      <c r="J128" s="206"/>
      <c r="K128" s="206"/>
      <c r="L128" s="206"/>
      <c r="M128" s="206"/>
      <c r="N128" s="315"/>
      <c r="O128" s="99"/>
      <c r="Q128" s="227"/>
    </row>
    <row r="129" spans="10:17" ht="12.75" customHeight="1" x14ac:dyDescent="0.2">
      <c r="J129" s="206"/>
      <c r="K129" s="206"/>
      <c r="L129" s="206"/>
      <c r="M129" s="206"/>
      <c r="N129" s="315"/>
      <c r="O129" s="105"/>
      <c r="Q129" s="227"/>
    </row>
    <row r="130" spans="10:17" ht="12.75" customHeight="1" x14ac:dyDescent="0.2">
      <c r="J130" s="206"/>
      <c r="K130" s="206"/>
      <c r="L130" s="206"/>
      <c r="M130" s="212"/>
      <c r="N130" s="315"/>
      <c r="O130" s="105"/>
      <c r="Q130" s="227"/>
    </row>
    <row r="131" spans="10:17" ht="12.75" customHeight="1" x14ac:dyDescent="0.2">
      <c r="J131" s="206"/>
      <c r="K131" s="206"/>
      <c r="L131" s="206"/>
      <c r="M131" s="212"/>
      <c r="N131" s="315"/>
      <c r="O131" s="110"/>
      <c r="Q131" s="227"/>
    </row>
    <row r="132" spans="10:17" ht="12.75" customHeight="1" x14ac:dyDescent="0.2">
      <c r="J132" s="206"/>
      <c r="K132" s="206"/>
      <c r="L132" s="206"/>
      <c r="M132" s="212"/>
      <c r="N132" s="315"/>
      <c r="O132" s="110"/>
      <c r="Q132" s="227"/>
    </row>
    <row r="133" spans="10:17" ht="12.75" customHeight="1" x14ac:dyDescent="0.2">
      <c r="J133" s="206"/>
      <c r="K133" s="206"/>
      <c r="L133" s="206"/>
      <c r="M133" s="212"/>
      <c r="N133" s="315"/>
      <c r="O133" s="110"/>
      <c r="Q133" s="227"/>
    </row>
    <row r="134" spans="10:17" ht="12.75" customHeight="1" x14ac:dyDescent="0.2">
      <c r="J134" s="233"/>
      <c r="K134" s="210"/>
      <c r="L134" s="210"/>
      <c r="M134" s="211"/>
      <c r="N134" s="315"/>
      <c r="O134" s="110"/>
      <c r="Q134" s="227"/>
    </row>
    <row r="135" spans="10:17" ht="12.75" customHeight="1" x14ac:dyDescent="0.2">
      <c r="L135" s="233"/>
      <c r="M135" s="210"/>
      <c r="N135" s="232"/>
      <c r="O135" s="99"/>
      <c r="Q135" s="227"/>
    </row>
    <row r="136" spans="10:17" ht="15.75" customHeight="1" x14ac:dyDescent="0.2">
      <c r="L136" s="214"/>
      <c r="M136" s="214"/>
      <c r="N136" s="227"/>
      <c r="O136" s="228"/>
      <c r="Q136" s="227"/>
    </row>
    <row r="137" spans="10:17" ht="15.75" customHeight="1" x14ac:dyDescent="0.2">
      <c r="L137" s="214"/>
      <c r="M137" s="214"/>
      <c r="N137" s="227"/>
      <c r="O137" s="228"/>
      <c r="Q137" s="227"/>
    </row>
  </sheetData>
  <sheetProtection algorithmName="SHA-512" hashValue="9EgoHE5RH9FwYOruVm9Y/OsPyHZTe840o97ZOJ0FSwVqSwzxTL/5Qc8QQnWLoTA1MeC1MlUro0Akj2BLbVUGRA==" saltValue="wDWhLQWwsdWCMJPEgQ2ujg==" spinCount="100000" sheet="1" objects="1" scenarios="1"/>
  <mergeCells count="171">
    <mergeCell ref="E114:G114"/>
    <mergeCell ref="B101:D101"/>
    <mergeCell ref="B102:D102"/>
    <mergeCell ref="B103:D103"/>
    <mergeCell ref="B104:D104"/>
    <mergeCell ref="B105:D105"/>
    <mergeCell ref="B107:D107"/>
    <mergeCell ref="B108:D108"/>
    <mergeCell ref="B109:D109"/>
    <mergeCell ref="B112:D112"/>
    <mergeCell ref="B111:D111"/>
    <mergeCell ref="B110:D110"/>
    <mergeCell ref="B114:D114"/>
    <mergeCell ref="B88:D88"/>
    <mergeCell ref="B89:D89"/>
    <mergeCell ref="B90:D90"/>
    <mergeCell ref="B91:D91"/>
    <mergeCell ref="B93:D93"/>
    <mergeCell ref="B94:D94"/>
    <mergeCell ref="B95:D95"/>
    <mergeCell ref="B97:D97"/>
    <mergeCell ref="B98:D98"/>
    <mergeCell ref="B96:D96"/>
    <mergeCell ref="B81:D81"/>
    <mergeCell ref="B82:D82"/>
    <mergeCell ref="B83:D83"/>
    <mergeCell ref="B84:D84"/>
    <mergeCell ref="B85:D85"/>
    <mergeCell ref="B87:D87"/>
    <mergeCell ref="B72:D72"/>
    <mergeCell ref="B73:D73"/>
    <mergeCell ref="B63:D63"/>
    <mergeCell ref="B64:D64"/>
    <mergeCell ref="B65:D65"/>
    <mergeCell ref="B66:C66"/>
    <mergeCell ref="B67:D67"/>
    <mergeCell ref="B68:D68"/>
    <mergeCell ref="B69:D69"/>
    <mergeCell ref="B70:C70"/>
    <mergeCell ref="B71:C71"/>
    <mergeCell ref="B30:B32"/>
    <mergeCell ref="B13:B15"/>
    <mergeCell ref="C13:E15"/>
    <mergeCell ref="C16:E16"/>
    <mergeCell ref="K24:L24"/>
    <mergeCell ref="J30:J32"/>
    <mergeCell ref="K30:K32"/>
    <mergeCell ref="G34:K34"/>
    <mergeCell ref="G30:G32"/>
    <mergeCell ref="H30:H32"/>
    <mergeCell ref="I30:I32"/>
    <mergeCell ref="G23:I23"/>
    <mergeCell ref="K23:L23"/>
    <mergeCell ref="K25:L25"/>
    <mergeCell ref="C21:E21"/>
    <mergeCell ref="F13:F15"/>
    <mergeCell ref="C18:E18"/>
    <mergeCell ref="C22:E22"/>
    <mergeCell ref="C23:E23"/>
    <mergeCell ref="B26:E26"/>
    <mergeCell ref="C34:E34"/>
    <mergeCell ref="C25:E25"/>
    <mergeCell ref="C20:E20"/>
    <mergeCell ref="C19:E19"/>
    <mergeCell ref="K18:L18"/>
    <mergeCell ref="K19:L19"/>
    <mergeCell ref="G18:I18"/>
    <mergeCell ref="G19:I19"/>
    <mergeCell ref="G20:I20"/>
    <mergeCell ref="K20:L20"/>
    <mergeCell ref="C24:E24"/>
    <mergeCell ref="G36:K36"/>
    <mergeCell ref="C29:E29"/>
    <mergeCell ref="G21:I21"/>
    <mergeCell ref="C30:E32"/>
    <mergeCell ref="F30:F32"/>
    <mergeCell ref="C35:E35"/>
    <mergeCell ref="C33:E33"/>
    <mergeCell ref="K21:L21"/>
    <mergeCell ref="K22:L22"/>
    <mergeCell ref="G22:I22"/>
    <mergeCell ref="G24:I24"/>
    <mergeCell ref="G25:I25"/>
    <mergeCell ref="G35:K35"/>
    <mergeCell ref="B61:D61"/>
    <mergeCell ref="B62:D62"/>
    <mergeCell ref="C39:E39"/>
    <mergeCell ref="C37:E37"/>
    <mergeCell ref="B50:D50"/>
    <mergeCell ref="B51:D51"/>
    <mergeCell ref="B52:D52"/>
    <mergeCell ref="B54:D54"/>
    <mergeCell ref="B55:D55"/>
    <mergeCell ref="B56:D56"/>
    <mergeCell ref="B57:D57"/>
    <mergeCell ref="A45:D45"/>
    <mergeCell ref="B47:D49"/>
    <mergeCell ref="G37:K37"/>
    <mergeCell ref="G39:K39"/>
    <mergeCell ref="G38:K38"/>
    <mergeCell ref="G40:K40"/>
    <mergeCell ref="C41:E41"/>
    <mergeCell ref="G41:K41"/>
    <mergeCell ref="C42:E42"/>
    <mergeCell ref="B59:D59"/>
    <mergeCell ref="B60:D60"/>
    <mergeCell ref="O78:O80"/>
    <mergeCell ref="B99:D99"/>
    <mergeCell ref="N78:N80"/>
    <mergeCell ref="M78:M80"/>
    <mergeCell ref="E78:E80"/>
    <mergeCell ref="F78:F80"/>
    <mergeCell ref="L78:L80"/>
    <mergeCell ref="K78:K80"/>
    <mergeCell ref="N47:N49"/>
    <mergeCell ref="O47:O49"/>
    <mergeCell ref="E47:E49"/>
    <mergeCell ref="K47:K49"/>
    <mergeCell ref="I47:I49"/>
    <mergeCell ref="E76:N76"/>
    <mergeCell ref="L47:L49"/>
    <mergeCell ref="M47:M49"/>
    <mergeCell ref="I78:I80"/>
    <mergeCell ref="F47:F49"/>
    <mergeCell ref="B74:D74"/>
    <mergeCell ref="A75:D75"/>
    <mergeCell ref="B77:D77"/>
    <mergeCell ref="A78:A80"/>
    <mergeCell ref="A47:A49"/>
    <mergeCell ref="G78:G80"/>
    <mergeCell ref="E1:L1"/>
    <mergeCell ref="L13:L15"/>
    <mergeCell ref="J13:J15"/>
    <mergeCell ref="K13:K15"/>
    <mergeCell ref="C17:E17"/>
    <mergeCell ref="E2:L2"/>
    <mergeCell ref="L7:N7"/>
    <mergeCell ref="C12:E12"/>
    <mergeCell ref="K17:L17"/>
    <mergeCell ref="G17:I17"/>
    <mergeCell ref="G13:G15"/>
    <mergeCell ref="H13:H15"/>
    <mergeCell ref="I13:I15"/>
    <mergeCell ref="G16:I16"/>
    <mergeCell ref="K16:L16"/>
    <mergeCell ref="B1:D1"/>
    <mergeCell ref="B2:D2"/>
    <mergeCell ref="H78:H80"/>
    <mergeCell ref="B100:D100"/>
    <mergeCell ref="B92:D92"/>
    <mergeCell ref="B106:D106"/>
    <mergeCell ref="G33:K33"/>
    <mergeCell ref="B46:D46"/>
    <mergeCell ref="A76:D76"/>
    <mergeCell ref="B86:D86"/>
    <mergeCell ref="E75:M75"/>
    <mergeCell ref="A44:D44"/>
    <mergeCell ref="E44:M44"/>
    <mergeCell ref="J78:J80"/>
    <mergeCell ref="E45:N45"/>
    <mergeCell ref="C38:E38"/>
    <mergeCell ref="C40:E40"/>
    <mergeCell ref="B43:E43"/>
    <mergeCell ref="G47:G49"/>
    <mergeCell ref="H47:H49"/>
    <mergeCell ref="J47:J49"/>
    <mergeCell ref="B78:D80"/>
    <mergeCell ref="B53:D53"/>
    <mergeCell ref="B58:D58"/>
    <mergeCell ref="G42:K42"/>
    <mergeCell ref="C36:E36"/>
  </mergeCells>
  <phoneticPr fontId="7" type="noConversion"/>
  <dataValidations count="2">
    <dataValidation type="list" allowBlank="1" showInputMessage="1" showErrorMessage="1" sqref="B16:B25 B33:B42">
      <formula1>source_codes</formula1>
    </dataValidation>
    <dataValidation type="list" allowBlank="1" showInputMessage="1" showErrorMessage="1" sqref="L7">
      <formula1>wagerate</formula1>
    </dataValidation>
  </dataValidations>
  <pageMargins left="0.3" right="0.25" top="0.5" bottom="0.25" header="0.5" footer="0.5"/>
  <pageSetup scale="95" orientation="landscape" r:id="rId1"/>
  <headerFooter alignWithMargins="0"/>
  <rowBreaks count="2" manualBreakCount="2">
    <brk id="43" max="14" man="1"/>
    <brk id="74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O54"/>
  <sheetViews>
    <sheetView showGridLines="0" workbookViewId="0">
      <selection activeCell="C1" sqref="C1:G1"/>
    </sheetView>
  </sheetViews>
  <sheetFormatPr defaultColWidth="9.140625" defaultRowHeight="12.75" customHeight="1" x14ac:dyDescent="0.2"/>
  <cols>
    <col min="1" max="8" width="10.28515625" style="254" customWidth="1"/>
    <col min="9" max="11" width="11.28515625" style="254" customWidth="1"/>
    <col min="12" max="16384" width="9.140625" style="254"/>
  </cols>
  <sheetData>
    <row r="1" spans="1:15" ht="14.1" customHeight="1" x14ac:dyDescent="0.2">
      <c r="B1" s="5" t="s">
        <v>142</v>
      </c>
      <c r="C1" s="675" t="str">
        <f>'1.1 Residential'!E1</f>
        <v xml:space="preserve"> </v>
      </c>
      <c r="D1" s="675"/>
      <c r="E1" s="675"/>
      <c r="F1" s="675"/>
      <c r="G1" s="675"/>
      <c r="H1" s="332"/>
      <c r="I1" s="332"/>
      <c r="J1" s="96" t="s">
        <v>117</v>
      </c>
      <c r="K1" s="245" t="str">
        <f>IF('1.1 Residential'!P1&gt;0,'1.1 Residential'!P1,"")</f>
        <v xml:space="preserve"> </v>
      </c>
      <c r="L1" s="192"/>
      <c r="M1" s="192"/>
      <c r="N1" s="192"/>
      <c r="O1" s="192"/>
    </row>
    <row r="2" spans="1:15" ht="14.1" customHeight="1" x14ac:dyDescent="0.2">
      <c r="B2" s="5" t="s">
        <v>71</v>
      </c>
      <c r="C2" s="675" t="str">
        <f>'1.1 Residential'!E2</f>
        <v xml:space="preserve"> </v>
      </c>
      <c r="D2" s="675"/>
      <c r="E2" s="675"/>
      <c r="F2" s="675"/>
      <c r="G2" s="675"/>
    </row>
    <row r="3" spans="1:15" ht="15.75" x14ac:dyDescent="0.25">
      <c r="E3" s="333" t="s">
        <v>305</v>
      </c>
      <c r="J3" s="191" t="s">
        <v>267</v>
      </c>
      <c r="K3" s="247" t="str">
        <f>'1.1 Residential'!O3</f>
        <v xml:space="preserve"> </v>
      </c>
    </row>
    <row r="4" spans="1:15" ht="12.75" customHeight="1" x14ac:dyDescent="0.2">
      <c r="B4" s="256"/>
      <c r="C4" s="256"/>
      <c r="D4" s="256"/>
      <c r="E4" s="266" t="s">
        <v>139</v>
      </c>
      <c r="F4" s="84" t="s">
        <v>423</v>
      </c>
      <c r="G4" s="257"/>
      <c r="H4" s="257"/>
      <c r="I4" s="257"/>
      <c r="J4" s="255"/>
    </row>
    <row r="5" spans="1:15" ht="12.75" customHeight="1" x14ac:dyDescent="0.2">
      <c r="C5" s="257"/>
      <c r="D5" s="257"/>
      <c r="E5" s="257"/>
      <c r="F5" s="84" t="s">
        <v>424</v>
      </c>
      <c r="G5" s="257"/>
      <c r="H5" s="257"/>
      <c r="I5" s="257"/>
    </row>
    <row r="6" spans="1:15" ht="12.75" customHeight="1" x14ac:dyDescent="0.2">
      <c r="C6" s="257"/>
      <c r="D6" s="257"/>
      <c r="E6" s="257"/>
      <c r="F6" s="84" t="s">
        <v>425</v>
      </c>
      <c r="G6" s="257"/>
      <c r="H6" s="257"/>
      <c r="I6" s="257"/>
    </row>
    <row r="7" spans="1:15" ht="12.75" customHeight="1" thickBot="1" x14ac:dyDescent="0.25">
      <c r="A7" s="258"/>
      <c r="C7" s="257"/>
      <c r="D7" s="257"/>
      <c r="E7" s="257"/>
      <c r="F7" s="84" t="s">
        <v>426</v>
      </c>
      <c r="G7" s="258"/>
      <c r="H7" s="258"/>
      <c r="I7" s="258"/>
    </row>
    <row r="8" spans="1:15" ht="12.75" customHeight="1" thickTop="1" x14ac:dyDescent="0.2">
      <c r="A8" s="669" t="s">
        <v>419</v>
      </c>
      <c r="B8" s="670"/>
      <c r="C8" s="670"/>
      <c r="D8" s="670"/>
      <c r="E8" s="670"/>
      <c r="F8" s="670"/>
      <c r="G8" s="670"/>
      <c r="H8" s="671"/>
      <c r="I8" s="272" t="s">
        <v>137</v>
      </c>
      <c r="J8" s="272" t="s">
        <v>313</v>
      </c>
      <c r="K8" s="444" t="s">
        <v>227</v>
      </c>
    </row>
    <row r="9" spans="1:15" ht="12.75" customHeight="1" x14ac:dyDescent="0.2">
      <c r="A9" s="667"/>
      <c r="B9" s="668"/>
      <c r="C9" s="668"/>
      <c r="D9" s="668"/>
      <c r="E9" s="668"/>
      <c r="F9" s="668"/>
      <c r="G9" s="668"/>
      <c r="H9" s="668"/>
      <c r="I9" s="418"/>
      <c r="J9" s="418"/>
      <c r="K9" s="443">
        <f>I9-J9</f>
        <v>0</v>
      </c>
    </row>
    <row r="10" spans="1:15" ht="12.75" customHeight="1" x14ac:dyDescent="0.2">
      <c r="A10" s="667"/>
      <c r="B10" s="668"/>
      <c r="C10" s="668"/>
      <c r="D10" s="668"/>
      <c r="E10" s="668"/>
      <c r="F10" s="668"/>
      <c r="G10" s="668"/>
      <c r="H10" s="668"/>
      <c r="I10" s="383"/>
      <c r="J10" s="383"/>
      <c r="K10" s="236">
        <f t="shared" ref="K10:K24" si="0">I10-J10</f>
        <v>0</v>
      </c>
    </row>
    <row r="11" spans="1:15" ht="12.75" customHeight="1" x14ac:dyDescent="0.2">
      <c r="A11" s="667"/>
      <c r="B11" s="668"/>
      <c r="C11" s="668"/>
      <c r="D11" s="668"/>
      <c r="E11" s="668"/>
      <c r="F11" s="668"/>
      <c r="G11" s="668"/>
      <c r="H11" s="668"/>
      <c r="I11" s="383"/>
      <c r="J11" s="383"/>
      <c r="K11" s="236">
        <f t="shared" si="0"/>
        <v>0</v>
      </c>
    </row>
    <row r="12" spans="1:15" ht="12.75" customHeight="1" x14ac:dyDescent="0.2">
      <c r="A12" s="667"/>
      <c r="B12" s="668"/>
      <c r="C12" s="668"/>
      <c r="D12" s="668"/>
      <c r="E12" s="668"/>
      <c r="F12" s="668"/>
      <c r="G12" s="668"/>
      <c r="H12" s="668"/>
      <c r="I12" s="383"/>
      <c r="J12" s="383"/>
      <c r="K12" s="236">
        <f t="shared" si="0"/>
        <v>0</v>
      </c>
    </row>
    <row r="13" spans="1:15" ht="12.75" customHeight="1" x14ac:dyDescent="0.2">
      <c r="A13" s="667"/>
      <c r="B13" s="668"/>
      <c r="C13" s="668"/>
      <c r="D13" s="668"/>
      <c r="E13" s="668"/>
      <c r="F13" s="668"/>
      <c r="G13" s="668"/>
      <c r="H13" s="668"/>
      <c r="I13" s="383"/>
      <c r="J13" s="383"/>
      <c r="K13" s="236">
        <f t="shared" si="0"/>
        <v>0</v>
      </c>
    </row>
    <row r="14" spans="1:15" ht="12.75" customHeight="1" x14ac:dyDescent="0.2">
      <c r="A14" s="667"/>
      <c r="B14" s="668"/>
      <c r="C14" s="668"/>
      <c r="D14" s="668"/>
      <c r="E14" s="668"/>
      <c r="F14" s="668"/>
      <c r="G14" s="668"/>
      <c r="H14" s="668"/>
      <c r="I14" s="383"/>
      <c r="J14" s="383"/>
      <c r="K14" s="236">
        <f t="shared" si="0"/>
        <v>0</v>
      </c>
    </row>
    <row r="15" spans="1:15" ht="12.75" customHeight="1" x14ac:dyDescent="0.2">
      <c r="A15" s="667"/>
      <c r="B15" s="668"/>
      <c r="C15" s="668"/>
      <c r="D15" s="668"/>
      <c r="E15" s="668"/>
      <c r="F15" s="668"/>
      <c r="G15" s="668"/>
      <c r="H15" s="668"/>
      <c r="I15" s="383"/>
      <c r="J15" s="383"/>
      <c r="K15" s="236">
        <f t="shared" si="0"/>
        <v>0</v>
      </c>
    </row>
    <row r="16" spans="1:15" ht="12.75" customHeight="1" x14ac:dyDescent="0.2">
      <c r="A16" s="667"/>
      <c r="B16" s="668"/>
      <c r="C16" s="668"/>
      <c r="D16" s="668"/>
      <c r="E16" s="668"/>
      <c r="F16" s="668"/>
      <c r="G16" s="668"/>
      <c r="H16" s="668"/>
      <c r="I16" s="383"/>
      <c r="J16" s="383"/>
      <c r="K16" s="236">
        <f t="shared" si="0"/>
        <v>0</v>
      </c>
    </row>
    <row r="17" spans="1:11" ht="12.75" customHeight="1" x14ac:dyDescent="0.2">
      <c r="A17" s="667"/>
      <c r="B17" s="668"/>
      <c r="C17" s="668"/>
      <c r="D17" s="668"/>
      <c r="E17" s="668"/>
      <c r="F17" s="668"/>
      <c r="G17" s="668"/>
      <c r="H17" s="668"/>
      <c r="I17" s="383"/>
      <c r="J17" s="383"/>
      <c r="K17" s="236">
        <f t="shared" si="0"/>
        <v>0</v>
      </c>
    </row>
    <row r="18" spans="1:11" ht="12.75" customHeight="1" x14ac:dyDescent="0.2">
      <c r="A18" s="667"/>
      <c r="B18" s="668"/>
      <c r="C18" s="668"/>
      <c r="D18" s="668"/>
      <c r="E18" s="668"/>
      <c r="F18" s="668"/>
      <c r="G18" s="668"/>
      <c r="H18" s="668"/>
      <c r="I18" s="383"/>
      <c r="J18" s="383"/>
      <c r="K18" s="236">
        <f t="shared" si="0"/>
        <v>0</v>
      </c>
    </row>
    <row r="19" spans="1:11" ht="12.75" customHeight="1" x14ac:dyDescent="0.2">
      <c r="A19" s="667"/>
      <c r="B19" s="668"/>
      <c r="C19" s="668"/>
      <c r="D19" s="668"/>
      <c r="E19" s="668"/>
      <c r="F19" s="668"/>
      <c r="G19" s="668"/>
      <c r="H19" s="668"/>
      <c r="I19" s="383"/>
      <c r="J19" s="383"/>
      <c r="K19" s="236">
        <f t="shared" si="0"/>
        <v>0</v>
      </c>
    </row>
    <row r="20" spans="1:11" ht="12.75" customHeight="1" x14ac:dyDescent="0.2">
      <c r="A20" s="667"/>
      <c r="B20" s="668"/>
      <c r="C20" s="668"/>
      <c r="D20" s="668"/>
      <c r="E20" s="668"/>
      <c r="F20" s="668"/>
      <c r="G20" s="668"/>
      <c r="H20" s="668"/>
      <c r="I20" s="383"/>
      <c r="J20" s="383"/>
      <c r="K20" s="236">
        <f t="shared" si="0"/>
        <v>0</v>
      </c>
    </row>
    <row r="21" spans="1:11" ht="12.75" customHeight="1" x14ac:dyDescent="0.2">
      <c r="A21" s="667"/>
      <c r="B21" s="668"/>
      <c r="C21" s="668"/>
      <c r="D21" s="668"/>
      <c r="E21" s="668"/>
      <c r="F21" s="668"/>
      <c r="G21" s="668"/>
      <c r="H21" s="668"/>
      <c r="I21" s="383"/>
      <c r="J21" s="383"/>
      <c r="K21" s="236">
        <f t="shared" si="0"/>
        <v>0</v>
      </c>
    </row>
    <row r="22" spans="1:11" ht="12.75" customHeight="1" x14ac:dyDescent="0.2">
      <c r="A22" s="667"/>
      <c r="B22" s="668"/>
      <c r="C22" s="668"/>
      <c r="D22" s="668"/>
      <c r="E22" s="668"/>
      <c r="F22" s="668"/>
      <c r="G22" s="668"/>
      <c r="H22" s="668"/>
      <c r="I22" s="383"/>
      <c r="J22" s="383"/>
      <c r="K22" s="236">
        <f t="shared" si="0"/>
        <v>0</v>
      </c>
    </row>
    <row r="23" spans="1:11" ht="12.75" customHeight="1" x14ac:dyDescent="0.2">
      <c r="A23" s="667"/>
      <c r="B23" s="668"/>
      <c r="C23" s="668"/>
      <c r="D23" s="668"/>
      <c r="E23" s="668"/>
      <c r="F23" s="668"/>
      <c r="G23" s="668"/>
      <c r="H23" s="668"/>
      <c r="I23" s="383"/>
      <c r="J23" s="383"/>
      <c r="K23" s="236">
        <f t="shared" si="0"/>
        <v>0</v>
      </c>
    </row>
    <row r="24" spans="1:11" ht="12.75" customHeight="1" x14ac:dyDescent="0.2">
      <c r="A24" s="667"/>
      <c r="B24" s="668"/>
      <c r="C24" s="668"/>
      <c r="D24" s="668"/>
      <c r="E24" s="668"/>
      <c r="F24" s="668"/>
      <c r="G24" s="668"/>
      <c r="H24" s="668"/>
      <c r="I24" s="383"/>
      <c r="J24" s="383"/>
      <c r="K24" s="236">
        <f t="shared" si="0"/>
        <v>0</v>
      </c>
    </row>
    <row r="25" spans="1:11" ht="12.75" customHeight="1" thickBot="1" x14ac:dyDescent="0.25">
      <c r="A25" s="672" t="str">
        <f>IF(I25&lt;&gt;'1.1 Residential'!O73,"Total does not equal Line 24 of the Residential Development Budget","")</f>
        <v/>
      </c>
      <c r="B25" s="673"/>
      <c r="C25" s="673"/>
      <c r="D25" s="673"/>
      <c r="E25" s="673"/>
      <c r="F25" s="673"/>
      <c r="G25" s="674"/>
      <c r="H25" s="270" t="s">
        <v>138</v>
      </c>
      <c r="I25" s="419">
        <f>SUM(I9:I24)</f>
        <v>0</v>
      </c>
      <c r="J25" s="419">
        <f>SUM(J9:J24)</f>
        <v>0</v>
      </c>
      <c r="K25" s="419">
        <f>SUM(K9:K24)</f>
        <v>0</v>
      </c>
    </row>
    <row r="26" spans="1:11" ht="12.75" customHeight="1" thickTop="1" x14ac:dyDescent="0.2">
      <c r="A26" s="669" t="s">
        <v>420</v>
      </c>
      <c r="B26" s="670"/>
      <c r="C26" s="670"/>
      <c r="D26" s="670"/>
      <c r="E26" s="670"/>
      <c r="F26" s="670"/>
      <c r="G26" s="670"/>
      <c r="H26" s="671"/>
      <c r="I26" s="267" t="s">
        <v>137</v>
      </c>
      <c r="J26" s="272" t="s">
        <v>313</v>
      </c>
      <c r="K26" s="444" t="s">
        <v>227</v>
      </c>
    </row>
    <row r="27" spans="1:11" ht="12.75" customHeight="1" x14ac:dyDescent="0.2">
      <c r="A27" s="667"/>
      <c r="B27" s="668"/>
      <c r="C27" s="668"/>
      <c r="D27" s="668"/>
      <c r="E27" s="668"/>
      <c r="F27" s="668"/>
      <c r="G27" s="668"/>
      <c r="H27" s="668"/>
      <c r="I27" s="418"/>
      <c r="J27" s="418"/>
      <c r="K27" s="443">
        <f t="shared" ref="K27:K32" si="1">I27-J27</f>
        <v>0</v>
      </c>
    </row>
    <row r="28" spans="1:11" ht="12.75" customHeight="1" x14ac:dyDescent="0.2">
      <c r="A28" s="667"/>
      <c r="B28" s="668"/>
      <c r="C28" s="668"/>
      <c r="D28" s="668"/>
      <c r="E28" s="668"/>
      <c r="F28" s="668"/>
      <c r="G28" s="668"/>
      <c r="H28" s="668"/>
      <c r="I28" s="383"/>
      <c r="J28" s="383"/>
      <c r="K28" s="236">
        <f t="shared" si="1"/>
        <v>0</v>
      </c>
    </row>
    <row r="29" spans="1:11" ht="12.75" customHeight="1" x14ac:dyDescent="0.2">
      <c r="A29" s="667"/>
      <c r="B29" s="668"/>
      <c r="C29" s="668"/>
      <c r="D29" s="668"/>
      <c r="E29" s="668"/>
      <c r="F29" s="668"/>
      <c r="G29" s="668"/>
      <c r="H29" s="668"/>
      <c r="I29" s="383"/>
      <c r="J29" s="383"/>
      <c r="K29" s="236">
        <f t="shared" si="1"/>
        <v>0</v>
      </c>
    </row>
    <row r="30" spans="1:11" ht="12.75" customHeight="1" x14ac:dyDescent="0.2">
      <c r="A30" s="667"/>
      <c r="B30" s="668"/>
      <c r="C30" s="668"/>
      <c r="D30" s="668"/>
      <c r="E30" s="668"/>
      <c r="F30" s="668"/>
      <c r="G30" s="668"/>
      <c r="H30" s="668"/>
      <c r="I30" s="383"/>
      <c r="J30" s="383"/>
      <c r="K30" s="236">
        <f t="shared" si="1"/>
        <v>0</v>
      </c>
    </row>
    <row r="31" spans="1:11" ht="12.75" customHeight="1" x14ac:dyDescent="0.2">
      <c r="A31" s="667"/>
      <c r="B31" s="668"/>
      <c r="C31" s="668"/>
      <c r="D31" s="668"/>
      <c r="E31" s="668"/>
      <c r="F31" s="668"/>
      <c r="G31" s="668"/>
      <c r="H31" s="668"/>
      <c r="I31" s="383"/>
      <c r="J31" s="383"/>
      <c r="K31" s="236">
        <f t="shared" si="1"/>
        <v>0</v>
      </c>
    </row>
    <row r="32" spans="1:11" ht="12.75" customHeight="1" x14ac:dyDescent="0.2">
      <c r="A32" s="667"/>
      <c r="B32" s="668"/>
      <c r="C32" s="668"/>
      <c r="D32" s="668"/>
      <c r="E32" s="668"/>
      <c r="F32" s="668"/>
      <c r="G32" s="668"/>
      <c r="H32" s="668"/>
      <c r="I32" s="383"/>
      <c r="J32" s="383"/>
      <c r="K32" s="236">
        <f t="shared" si="1"/>
        <v>0</v>
      </c>
    </row>
    <row r="33" spans="1:11" ht="12.75" customHeight="1" thickBot="1" x14ac:dyDescent="0.25">
      <c r="A33" s="672" t="str">
        <f>IF(I33&lt;&gt;'1.1 Residential'!O85,"Total does not equal Line 30 of the Residential Development Budget","")</f>
        <v/>
      </c>
      <c r="B33" s="673"/>
      <c r="C33" s="673"/>
      <c r="D33" s="673"/>
      <c r="E33" s="673"/>
      <c r="F33" s="673"/>
      <c r="G33" s="674"/>
      <c r="H33" s="270" t="s">
        <v>138</v>
      </c>
      <c r="I33" s="419">
        <f>SUM(I27:I32)</f>
        <v>0</v>
      </c>
      <c r="J33" s="419">
        <f>SUM(J27:J32)</f>
        <v>0</v>
      </c>
      <c r="K33" s="419">
        <f>SUM(K27:K32)</f>
        <v>0</v>
      </c>
    </row>
    <row r="34" spans="1:11" ht="12.75" customHeight="1" thickTop="1" x14ac:dyDescent="0.2">
      <c r="A34" s="669" t="s">
        <v>422</v>
      </c>
      <c r="B34" s="670"/>
      <c r="C34" s="670"/>
      <c r="D34" s="670"/>
      <c r="E34" s="670"/>
      <c r="F34" s="670"/>
      <c r="G34" s="670"/>
      <c r="H34" s="671"/>
      <c r="I34" s="267" t="s">
        <v>137</v>
      </c>
      <c r="J34" s="272" t="s">
        <v>313</v>
      </c>
      <c r="K34" s="444" t="s">
        <v>227</v>
      </c>
    </row>
    <row r="35" spans="1:11" ht="12.75" customHeight="1" x14ac:dyDescent="0.2">
      <c r="A35" s="667"/>
      <c r="B35" s="668"/>
      <c r="C35" s="668"/>
      <c r="D35" s="668"/>
      <c r="E35" s="668"/>
      <c r="F35" s="668"/>
      <c r="G35" s="668"/>
      <c r="H35" s="668"/>
      <c r="I35" s="418"/>
      <c r="J35" s="418"/>
      <c r="K35" s="443">
        <f>I35-J35</f>
        <v>0</v>
      </c>
    </row>
    <row r="36" spans="1:11" ht="12.75" customHeight="1" x14ac:dyDescent="0.2">
      <c r="A36" s="667"/>
      <c r="B36" s="668"/>
      <c r="C36" s="668"/>
      <c r="D36" s="668"/>
      <c r="E36" s="668"/>
      <c r="F36" s="668"/>
      <c r="G36" s="668"/>
      <c r="H36" s="668"/>
      <c r="I36" s="383"/>
      <c r="J36" s="383"/>
      <c r="K36" s="236">
        <f>I36-J36</f>
        <v>0</v>
      </c>
    </row>
    <row r="37" spans="1:11" ht="12.75" customHeight="1" x14ac:dyDescent="0.2">
      <c r="A37" s="667" t="s">
        <v>246</v>
      </c>
      <c r="B37" s="668"/>
      <c r="C37" s="668"/>
      <c r="D37" s="668"/>
      <c r="E37" s="668"/>
      <c r="F37" s="668"/>
      <c r="G37" s="668"/>
      <c r="H37" s="668"/>
      <c r="I37" s="383"/>
      <c r="J37" s="383"/>
      <c r="K37" s="236">
        <f>I37-J37</f>
        <v>0</v>
      </c>
    </row>
    <row r="38" spans="1:11" ht="12.75" customHeight="1" thickBot="1" x14ac:dyDescent="0.25">
      <c r="A38" s="672" t="str">
        <f>IF(I38&lt;&gt;'1.1 Residential'!O103,"Total does not equal Line 47 of the Residential Development Budget","")</f>
        <v/>
      </c>
      <c r="B38" s="673"/>
      <c r="C38" s="673"/>
      <c r="D38" s="673"/>
      <c r="E38" s="673"/>
      <c r="F38" s="673"/>
      <c r="G38" s="674"/>
      <c r="H38" s="270" t="s">
        <v>138</v>
      </c>
      <c r="I38" s="419">
        <f>SUM(I35:I37)</f>
        <v>0</v>
      </c>
      <c r="J38" s="419">
        <f>SUM(J35:J37)</f>
        <v>0</v>
      </c>
      <c r="K38" s="419">
        <f>SUM(K35:K37)</f>
        <v>0</v>
      </c>
    </row>
    <row r="39" spans="1:11" ht="12.75" customHeight="1" thickTop="1" x14ac:dyDescent="0.2">
      <c r="A39" s="669" t="s">
        <v>421</v>
      </c>
      <c r="B39" s="670"/>
      <c r="C39" s="670"/>
      <c r="D39" s="670"/>
      <c r="E39" s="670"/>
      <c r="F39" s="670"/>
      <c r="G39" s="670"/>
      <c r="H39" s="671"/>
      <c r="I39" s="267" t="s">
        <v>137</v>
      </c>
      <c r="J39" s="272" t="s">
        <v>313</v>
      </c>
      <c r="K39" s="444" t="s">
        <v>227</v>
      </c>
    </row>
    <row r="40" spans="1:11" ht="12.75" customHeight="1" x14ac:dyDescent="0.2">
      <c r="A40" s="667"/>
      <c r="B40" s="668"/>
      <c r="C40" s="668"/>
      <c r="D40" s="668"/>
      <c r="E40" s="668"/>
      <c r="F40" s="668"/>
      <c r="G40" s="668"/>
      <c r="H40" s="668"/>
      <c r="I40" s="418"/>
      <c r="J40" s="418"/>
      <c r="K40" s="443">
        <f>I40-J40</f>
        <v>0</v>
      </c>
    </row>
    <row r="41" spans="1:11" ht="12.75" customHeight="1" x14ac:dyDescent="0.2">
      <c r="A41" s="667" t="s">
        <v>246</v>
      </c>
      <c r="B41" s="668"/>
      <c r="C41" s="668"/>
      <c r="D41" s="668"/>
      <c r="E41" s="668"/>
      <c r="F41" s="668"/>
      <c r="G41" s="668"/>
      <c r="H41" s="668"/>
      <c r="I41" s="383"/>
      <c r="J41" s="383"/>
      <c r="K41" s="236">
        <f>I41-J41</f>
        <v>0</v>
      </c>
    </row>
    <row r="42" spans="1:11" ht="12.75" customHeight="1" x14ac:dyDescent="0.2">
      <c r="A42" s="667" t="s">
        <v>246</v>
      </c>
      <c r="B42" s="668"/>
      <c r="C42" s="668"/>
      <c r="D42" s="668"/>
      <c r="E42" s="668"/>
      <c r="F42" s="668"/>
      <c r="G42" s="668"/>
      <c r="H42" s="668"/>
      <c r="I42" s="383"/>
      <c r="J42" s="383"/>
      <c r="K42" s="236">
        <f>I42-J42</f>
        <v>0</v>
      </c>
    </row>
    <row r="43" spans="1:11" ht="12.75" customHeight="1" thickBot="1" x14ac:dyDescent="0.25">
      <c r="A43" s="672" t="str">
        <f>IF(I43&lt;&gt;'1.1 Residential'!O104,"Total does not equal Line 48 of the Residential Development Budget","")</f>
        <v/>
      </c>
      <c r="B43" s="673"/>
      <c r="C43" s="673"/>
      <c r="D43" s="673"/>
      <c r="E43" s="673"/>
      <c r="F43" s="673"/>
      <c r="G43" s="674"/>
      <c r="H43" s="270" t="s">
        <v>138</v>
      </c>
      <c r="I43" s="419">
        <f>SUM(I40:I42)</f>
        <v>0</v>
      </c>
      <c r="J43" s="419">
        <f>SUM(J40:J42)</f>
        <v>0</v>
      </c>
      <c r="K43" s="419">
        <f>SUM(K40:K42)</f>
        <v>0</v>
      </c>
    </row>
    <row r="44" spans="1:11" ht="12.75" customHeight="1" thickTop="1" x14ac:dyDescent="0.2"/>
    <row r="45" spans="1:11" ht="12.75" customHeight="1" x14ac:dyDescent="0.2">
      <c r="A45" s="260" t="s">
        <v>262</v>
      </c>
    </row>
    <row r="46" spans="1:11" ht="12.75" customHeight="1" x14ac:dyDescent="0.2">
      <c r="A46" s="274"/>
    </row>
    <row r="47" spans="1:11" ht="12.75" customHeight="1" x14ac:dyDescent="0.2">
      <c r="G47" s="109" t="s">
        <v>251</v>
      </c>
      <c r="H47" s="100"/>
      <c r="I47" s="100"/>
      <c r="J47" s="16"/>
      <c r="K47" s="16"/>
    </row>
    <row r="48" spans="1:11" ht="12.75" customHeight="1" x14ac:dyDescent="0.2">
      <c r="G48" s="275" t="s">
        <v>252</v>
      </c>
      <c r="H48" s="218"/>
      <c r="I48" s="218"/>
      <c r="J48" s="218"/>
      <c r="K48" s="276"/>
    </row>
    <row r="49" spans="7:12" ht="12.75" customHeight="1" x14ac:dyDescent="0.2">
      <c r="G49" s="277" t="s">
        <v>253</v>
      </c>
      <c r="H49" s="211"/>
      <c r="I49" s="211"/>
      <c r="J49" s="211"/>
      <c r="K49" s="278"/>
    </row>
    <row r="50" spans="7:12" ht="12.75" customHeight="1" x14ac:dyDescent="0.2">
      <c r="G50" s="277"/>
      <c r="H50" s="211" t="s">
        <v>254</v>
      </c>
      <c r="I50" s="279">
        <v>0.5</v>
      </c>
      <c r="J50" s="215"/>
      <c r="K50" s="263"/>
      <c r="L50" s="192"/>
    </row>
    <row r="51" spans="7:12" ht="12.75" customHeight="1" x14ac:dyDescent="0.2">
      <c r="G51" s="277"/>
      <c r="H51" s="211" t="s">
        <v>255</v>
      </c>
      <c r="I51" s="279">
        <v>0.5</v>
      </c>
      <c r="J51" s="215"/>
      <c r="K51" s="263"/>
      <c r="L51" s="192"/>
    </row>
    <row r="52" spans="7:12" ht="12.75" customHeight="1" x14ac:dyDescent="0.2">
      <c r="G52" s="277"/>
      <c r="H52" s="211" t="s">
        <v>256</v>
      </c>
      <c r="I52" s="279">
        <v>1</v>
      </c>
      <c r="J52" s="215"/>
      <c r="K52" s="263"/>
      <c r="L52" s="192"/>
    </row>
    <row r="53" spans="7:12" ht="12.75" customHeight="1" x14ac:dyDescent="0.2">
      <c r="G53" s="280"/>
      <c r="H53" s="34" t="s">
        <v>257</v>
      </c>
      <c r="I53" s="281">
        <v>1</v>
      </c>
      <c r="J53" s="264"/>
      <c r="K53" s="265"/>
    </row>
    <row r="54" spans="7:12" ht="12.75" customHeight="1" x14ac:dyDescent="0.2">
      <c r="G54" s="116" t="s">
        <v>260</v>
      </c>
      <c r="H54" s="114"/>
      <c r="I54" s="114"/>
      <c r="J54" s="26"/>
      <c r="K54" s="36"/>
    </row>
  </sheetData>
  <sheetProtection algorithmName="SHA-512" hashValue="Siyr8Sjfh83mRKwrvb2N04S3uOIulV4aHSuXf3Q6h0760dqpSQbsW8Jkh2JXqBHXGTcYiKgYX841AUsnuelMKQ==" saltValue="GLPLRdWzhtSRmdkB1lC9kA==" spinCount="100000" sheet="1" objects="1" scenarios="1"/>
  <mergeCells count="38">
    <mergeCell ref="A36:H36"/>
    <mergeCell ref="A43:G43"/>
    <mergeCell ref="C1:G1"/>
    <mergeCell ref="C2:G2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30:H30"/>
    <mergeCell ref="A22:H22"/>
    <mergeCell ref="A23:H23"/>
    <mergeCell ref="A32:H32"/>
    <mergeCell ref="A29:H29"/>
    <mergeCell ref="A28:H28"/>
    <mergeCell ref="A21:H21"/>
    <mergeCell ref="A35:H35"/>
    <mergeCell ref="A41:H41"/>
    <mergeCell ref="A42:H42"/>
    <mergeCell ref="A8:H8"/>
    <mergeCell ref="A25:G25"/>
    <mergeCell ref="A33:G33"/>
    <mergeCell ref="A38:G38"/>
    <mergeCell ref="A26:H26"/>
    <mergeCell ref="A34:H34"/>
    <mergeCell ref="A39:H39"/>
    <mergeCell ref="A31:H31"/>
    <mergeCell ref="A37:H37"/>
    <mergeCell ref="A40:H40"/>
    <mergeCell ref="A24:H24"/>
    <mergeCell ref="A27:H27"/>
  </mergeCells>
  <phoneticPr fontId="7" type="noConversion"/>
  <pageMargins left="1" right="1" top="0.5" bottom="0.2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</sheetPr>
  <dimension ref="A1:R107"/>
  <sheetViews>
    <sheetView showGridLines="0" workbookViewId="0">
      <selection activeCell="G22" sqref="G22"/>
    </sheetView>
  </sheetViews>
  <sheetFormatPr defaultColWidth="9.140625" defaultRowHeight="12.75" customHeight="1" x14ac:dyDescent="0.2"/>
  <cols>
    <col min="1" max="3" width="12.7109375" style="254" customWidth="1"/>
    <col min="4" max="11" width="13.42578125" style="254" customWidth="1"/>
    <col min="12" max="13" width="9.140625" style="254"/>
    <col min="14" max="14" width="13.42578125" style="254" customWidth="1"/>
    <col min="15" max="16384" width="9.140625" style="254"/>
  </cols>
  <sheetData>
    <row r="1" spans="1:18" ht="14.25" customHeight="1" x14ac:dyDescent="0.2">
      <c r="A1" s="57"/>
      <c r="B1" s="5" t="s">
        <v>142</v>
      </c>
      <c r="C1" s="675" t="str">
        <f>'1.1 Residential'!E1</f>
        <v xml:space="preserve"> </v>
      </c>
      <c r="D1" s="681"/>
      <c r="E1" s="681"/>
      <c r="F1" s="681"/>
      <c r="G1" s="681"/>
      <c r="H1" s="6" t="s">
        <v>117</v>
      </c>
      <c r="I1" s="245" t="str">
        <f>IF('1.1 Residential'!P1&gt;0,'1.1 Residential'!P1,"")</f>
        <v xml:space="preserve"> </v>
      </c>
    </row>
    <row r="2" spans="1:18" ht="14.25" customHeight="1" x14ac:dyDescent="0.2">
      <c r="A2" s="57"/>
      <c r="B2" s="5" t="s">
        <v>71</v>
      </c>
      <c r="C2" s="675" t="str">
        <f>'1.1 Residential'!E2</f>
        <v xml:space="preserve"> </v>
      </c>
      <c r="D2" s="681"/>
      <c r="E2" s="681"/>
      <c r="F2" s="681"/>
      <c r="G2" s="681"/>
    </row>
    <row r="3" spans="1:18" ht="15.75" customHeight="1" x14ac:dyDescent="0.25">
      <c r="A3" s="55"/>
      <c r="B3" s="13"/>
      <c r="C3" s="56" t="s">
        <v>317</v>
      </c>
      <c r="D3" s="11"/>
      <c r="E3" s="11"/>
      <c r="F3" s="11"/>
      <c r="G3" s="11"/>
      <c r="H3" s="117" t="s">
        <v>263</v>
      </c>
      <c r="I3" s="247" t="str">
        <f>'1.1 Residential'!O3</f>
        <v xml:space="preserve"> </v>
      </c>
      <c r="Q3" s="316"/>
      <c r="R3" s="317"/>
    </row>
    <row r="4" spans="1:18" ht="12.95" customHeight="1" x14ac:dyDescent="0.2">
      <c r="A4" s="10" t="s">
        <v>141</v>
      </c>
      <c r="C4" s="11"/>
      <c r="D4" s="11"/>
      <c r="E4" s="11"/>
      <c r="F4" s="11"/>
      <c r="G4" s="11"/>
      <c r="H4" s="679" t="s">
        <v>143</v>
      </c>
      <c r="I4" s="680"/>
      <c r="Q4" s="682"/>
      <c r="R4" s="683"/>
    </row>
    <row r="5" spans="1:18" ht="11.1" customHeight="1" x14ac:dyDescent="0.2">
      <c r="A5" s="684"/>
      <c r="B5" s="685"/>
      <c r="C5" s="685"/>
      <c r="D5" s="685"/>
      <c r="E5" s="686"/>
      <c r="F5" s="311" t="s">
        <v>144</v>
      </c>
      <c r="G5" s="311" t="s">
        <v>226</v>
      </c>
      <c r="H5" s="312" t="s">
        <v>145</v>
      </c>
      <c r="I5" s="312" t="s">
        <v>146</v>
      </c>
      <c r="J5" s="11"/>
      <c r="K5" s="11"/>
      <c r="L5" s="11"/>
      <c r="M5" s="11"/>
      <c r="N5" s="11"/>
      <c r="O5" s="11"/>
      <c r="P5" s="11"/>
      <c r="Q5" s="11"/>
      <c r="R5" s="11"/>
    </row>
    <row r="6" spans="1:18" ht="11.1" customHeight="1" x14ac:dyDescent="0.2">
      <c r="A6" s="687" t="s">
        <v>147</v>
      </c>
      <c r="B6" s="688"/>
      <c r="C6" s="688"/>
      <c r="D6" s="688"/>
      <c r="E6" s="689"/>
      <c r="F6" s="312" t="s">
        <v>148</v>
      </c>
      <c r="G6" s="312" t="s">
        <v>227</v>
      </c>
      <c r="H6" s="312" t="s">
        <v>149</v>
      </c>
      <c r="I6" s="312" t="s">
        <v>150</v>
      </c>
      <c r="J6" s="11"/>
      <c r="K6" s="11"/>
      <c r="L6" s="11"/>
      <c r="M6" s="11"/>
      <c r="N6" s="11"/>
      <c r="O6" s="11"/>
      <c r="P6" s="11"/>
      <c r="Q6" s="11"/>
      <c r="R6" s="11"/>
    </row>
    <row r="7" spans="1:18" ht="11.1" customHeight="1" x14ac:dyDescent="0.2">
      <c r="A7" s="676" t="s">
        <v>151</v>
      </c>
      <c r="B7" s="677"/>
      <c r="C7" s="677"/>
      <c r="D7" s="677"/>
      <c r="E7" s="678"/>
      <c r="F7" s="313" t="s">
        <v>152</v>
      </c>
      <c r="G7" s="313" t="s">
        <v>153</v>
      </c>
      <c r="H7" s="313" t="s">
        <v>154</v>
      </c>
      <c r="I7" s="313" t="s">
        <v>155</v>
      </c>
      <c r="J7" s="11"/>
      <c r="K7" s="11"/>
      <c r="L7" s="11"/>
      <c r="M7" s="11"/>
      <c r="N7" s="11"/>
      <c r="O7" s="11"/>
      <c r="P7" s="11"/>
      <c r="Q7" s="11"/>
      <c r="R7" s="11"/>
    </row>
    <row r="8" spans="1:18" ht="12.75" customHeight="1" x14ac:dyDescent="0.2">
      <c r="A8" s="696" t="s">
        <v>156</v>
      </c>
      <c r="B8" s="697"/>
      <c r="C8" s="697"/>
      <c r="D8" s="697"/>
      <c r="E8" s="697"/>
      <c r="F8" s="286"/>
      <c r="G8" s="287"/>
      <c r="H8" s="287"/>
      <c r="I8" s="287"/>
      <c r="J8" s="11"/>
      <c r="K8" s="11"/>
      <c r="L8" s="11"/>
      <c r="M8" s="11"/>
      <c r="N8" s="11"/>
      <c r="O8" s="11"/>
      <c r="P8" s="11"/>
      <c r="Q8" s="11"/>
      <c r="R8" s="11"/>
    </row>
    <row r="9" spans="1:18" ht="12.75" customHeight="1" x14ac:dyDescent="0.2">
      <c r="A9" s="59"/>
      <c r="B9" s="60" t="s">
        <v>157</v>
      </c>
      <c r="C9" s="61"/>
      <c r="D9" s="61"/>
      <c r="E9" s="62"/>
      <c r="F9" s="479">
        <f>'1.1 Residential'!O50</f>
        <v>0</v>
      </c>
      <c r="G9" s="479">
        <f>'1.1 Residential'!P50</f>
        <v>0</v>
      </c>
      <c r="H9" s="478">
        <v>0</v>
      </c>
      <c r="I9" s="290">
        <v>0</v>
      </c>
      <c r="J9" s="11"/>
      <c r="K9" s="11"/>
      <c r="L9" s="11"/>
      <c r="M9" s="11"/>
      <c r="N9" s="11"/>
      <c r="O9" s="11"/>
      <c r="P9" s="11"/>
      <c r="Q9" s="11"/>
      <c r="R9" s="11"/>
    </row>
    <row r="10" spans="1:18" ht="12.75" customHeight="1" x14ac:dyDescent="0.2">
      <c r="A10" s="63"/>
      <c r="B10" s="60" t="s">
        <v>294</v>
      </c>
      <c r="C10" s="61"/>
      <c r="D10" s="61"/>
      <c r="E10" s="64"/>
      <c r="F10" s="480">
        <f>'1.1 Residential'!O51</f>
        <v>0</v>
      </c>
      <c r="G10" s="326">
        <f>'1.1 Residential'!P51</f>
        <v>0</v>
      </c>
      <c r="H10" s="326">
        <f>F10-G10</f>
        <v>0</v>
      </c>
      <c r="I10" s="293">
        <v>0</v>
      </c>
      <c r="J10" s="125">
        <f>F9+F10</f>
        <v>0</v>
      </c>
      <c r="K10" s="43" t="s">
        <v>258</v>
      </c>
      <c r="L10" s="11"/>
      <c r="M10" s="11"/>
      <c r="N10" s="11"/>
      <c r="O10" s="11"/>
      <c r="P10" s="11"/>
      <c r="Q10" s="11"/>
      <c r="R10" s="11"/>
    </row>
    <row r="11" spans="1:18" ht="12.75" customHeight="1" x14ac:dyDescent="0.2">
      <c r="A11" s="698" t="s">
        <v>158</v>
      </c>
      <c r="B11" s="699"/>
      <c r="C11" s="699"/>
      <c r="D11" s="699"/>
      <c r="E11" s="700"/>
      <c r="F11" s="286"/>
      <c r="G11" s="286"/>
      <c r="H11" s="286"/>
      <c r="I11" s="286"/>
      <c r="J11" s="53"/>
      <c r="K11" s="11"/>
      <c r="L11" s="11"/>
      <c r="M11" s="11"/>
      <c r="N11" s="11"/>
      <c r="O11" s="11"/>
      <c r="P11" s="11"/>
      <c r="Q11" s="11"/>
      <c r="R11" s="11"/>
    </row>
    <row r="12" spans="1:18" ht="12.75" customHeight="1" x14ac:dyDescent="0.2">
      <c r="A12" s="59"/>
      <c r="B12" s="60" t="s">
        <v>159</v>
      </c>
      <c r="C12" s="61"/>
      <c r="D12" s="61"/>
      <c r="E12" s="64"/>
      <c r="F12" s="293"/>
      <c r="G12" s="294"/>
      <c r="H12" s="293">
        <v>0</v>
      </c>
      <c r="I12" s="286"/>
      <c r="J12" s="53"/>
      <c r="K12" s="11"/>
      <c r="L12" s="11"/>
      <c r="M12" s="11"/>
      <c r="N12" s="83" t="s">
        <v>187</v>
      </c>
      <c r="O12" s="11"/>
      <c r="P12" s="11"/>
      <c r="Q12" s="11"/>
      <c r="R12" s="11"/>
    </row>
    <row r="13" spans="1:18" ht="12.75" customHeight="1" x14ac:dyDescent="0.2">
      <c r="A13" s="59"/>
      <c r="B13" s="60" t="s">
        <v>160</v>
      </c>
      <c r="C13" s="61"/>
      <c r="D13" s="61"/>
      <c r="E13" s="64"/>
      <c r="F13" s="293"/>
      <c r="G13" s="294"/>
      <c r="H13" s="293">
        <v>0</v>
      </c>
      <c r="I13" s="286"/>
      <c r="J13" s="53"/>
      <c r="K13" s="11"/>
      <c r="L13" s="11"/>
      <c r="M13" s="11"/>
      <c r="N13" s="83" t="s">
        <v>186</v>
      </c>
      <c r="O13" s="11"/>
      <c r="P13" s="11"/>
      <c r="Q13" s="11"/>
      <c r="R13" s="11"/>
    </row>
    <row r="14" spans="1:18" ht="12.75" customHeight="1" x14ac:dyDescent="0.2">
      <c r="A14" s="59"/>
      <c r="B14" s="60" t="s">
        <v>161</v>
      </c>
      <c r="C14" s="61"/>
      <c r="D14" s="61"/>
      <c r="E14" s="64"/>
      <c r="F14" s="293"/>
      <c r="G14" s="292"/>
      <c r="H14" s="293">
        <v>0</v>
      </c>
      <c r="I14" s="286"/>
      <c r="J14" s="53"/>
      <c r="K14" s="11"/>
      <c r="L14" s="11"/>
      <c r="M14" s="11"/>
      <c r="N14" s="83" t="s">
        <v>185</v>
      </c>
      <c r="O14" s="11"/>
      <c r="P14" s="11"/>
      <c r="Q14" s="11"/>
      <c r="R14" s="11"/>
    </row>
    <row r="15" spans="1:18" ht="12.75" customHeight="1" x14ac:dyDescent="0.2">
      <c r="A15" s="59"/>
      <c r="B15" s="61"/>
      <c r="C15" s="61"/>
      <c r="D15" s="61"/>
      <c r="E15" s="62" t="s">
        <v>162</v>
      </c>
      <c r="F15" s="295">
        <f>F9+F10</f>
        <v>0</v>
      </c>
      <c r="G15" s="295">
        <f>SUM(G9+G10+G12+G13+G14)</f>
        <v>0</v>
      </c>
      <c r="H15" s="295">
        <f>F15-G15</f>
        <v>0</v>
      </c>
      <c r="I15" s="701" t="s">
        <v>163</v>
      </c>
      <c r="J15" s="53"/>
      <c r="K15" s="11"/>
      <c r="L15" s="11"/>
      <c r="M15" s="11"/>
      <c r="N15" s="11"/>
      <c r="O15" s="11"/>
      <c r="P15" s="11"/>
      <c r="Q15" s="11"/>
      <c r="R15" s="11"/>
    </row>
    <row r="16" spans="1:18" ht="12.75" customHeight="1" x14ac:dyDescent="0.2">
      <c r="A16" s="703" t="s">
        <v>164</v>
      </c>
      <c r="B16" s="704"/>
      <c r="C16" s="704"/>
      <c r="D16" s="704"/>
      <c r="E16" s="705"/>
      <c r="F16" s="325" t="s">
        <v>297</v>
      </c>
      <c r="G16" s="325" t="s">
        <v>296</v>
      </c>
      <c r="H16" s="296"/>
      <c r="I16" s="702"/>
      <c r="J16" s="69" t="s">
        <v>165</v>
      </c>
      <c r="K16" s="11"/>
      <c r="L16" s="11"/>
      <c r="M16" s="11"/>
      <c r="N16" s="11"/>
      <c r="O16" s="11"/>
      <c r="P16" s="11"/>
      <c r="Q16" s="11"/>
      <c r="R16" s="11"/>
    </row>
    <row r="17" spans="1:18" ht="12.75" customHeight="1" x14ac:dyDescent="0.2">
      <c r="A17" s="66"/>
      <c r="B17" s="307" t="s">
        <v>319</v>
      </c>
      <c r="C17" s="67"/>
      <c r="D17" s="67"/>
      <c r="E17" s="68"/>
      <c r="F17" s="289">
        <f>'1.1 Residential'!O74</f>
        <v>0</v>
      </c>
      <c r="G17" s="289">
        <f>'1.1 Residential'!P74</f>
        <v>0</v>
      </c>
      <c r="H17" s="324"/>
      <c r="I17" s="297">
        <f t="shared" ref="I17:I23" si="0">$F17-$G17</f>
        <v>0</v>
      </c>
      <c r="J17" s="334">
        <f>F17</f>
        <v>0</v>
      </c>
      <c r="K17" s="69" t="s">
        <v>166</v>
      </c>
      <c r="L17" s="11"/>
      <c r="M17" s="11"/>
      <c r="N17" s="123">
        <f>$F17-$G17</f>
        <v>0</v>
      </c>
      <c r="O17" s="11"/>
      <c r="P17" s="11"/>
      <c r="Q17" s="11"/>
      <c r="R17" s="11"/>
    </row>
    <row r="18" spans="1:18" ht="12.75" customHeight="1" x14ac:dyDescent="0.2">
      <c r="A18" s="70"/>
      <c r="B18" s="307" t="s">
        <v>320</v>
      </c>
      <c r="C18" s="67"/>
      <c r="D18" s="67"/>
      <c r="E18" s="68"/>
      <c r="F18" s="298">
        <f>'1.1 Residential'!O96</f>
        <v>0</v>
      </c>
      <c r="G18" s="298">
        <f>'1.1 Residential'!P96</f>
        <v>0</v>
      </c>
      <c r="H18" s="292"/>
      <c r="I18" s="291">
        <f t="shared" si="0"/>
        <v>0</v>
      </c>
      <c r="J18" s="335"/>
      <c r="K18" s="69" t="s">
        <v>167</v>
      </c>
      <c r="L18" s="11"/>
      <c r="M18" s="11"/>
      <c r="N18" s="65">
        <f>$F18-$G18</f>
        <v>0</v>
      </c>
      <c r="O18" s="11"/>
      <c r="P18" s="11"/>
      <c r="Q18" s="11"/>
      <c r="R18" s="11"/>
    </row>
    <row r="19" spans="1:18" ht="12.75" customHeight="1" x14ac:dyDescent="0.2">
      <c r="A19" s="71" t="s">
        <v>168</v>
      </c>
      <c r="B19" s="307" t="s">
        <v>284</v>
      </c>
      <c r="C19" s="67"/>
      <c r="D19" s="67"/>
      <c r="E19" s="68"/>
      <c r="F19" s="298">
        <f>'1.1 Residential'!O97</f>
        <v>0</v>
      </c>
      <c r="G19" s="298">
        <f>'1.1 Residential'!P97</f>
        <v>0</v>
      </c>
      <c r="H19" s="292"/>
      <c r="I19" s="291">
        <f t="shared" si="0"/>
        <v>0</v>
      </c>
      <c r="J19" s="336"/>
      <c r="K19" s="11"/>
      <c r="L19" s="11"/>
      <c r="M19" s="11"/>
      <c r="N19" s="65">
        <f>$F19-$G19</f>
        <v>0</v>
      </c>
      <c r="O19" s="11"/>
      <c r="P19" s="11"/>
      <c r="Q19" s="11"/>
      <c r="R19" s="11"/>
    </row>
    <row r="20" spans="1:18" ht="12.75" customHeight="1" x14ac:dyDescent="0.2">
      <c r="A20" s="72">
        <f>SUM((F9+F10)*0.1)+SUM((F17+F18+F19)*0.15)+1</f>
        <v>1</v>
      </c>
      <c r="B20" s="307" t="s">
        <v>283</v>
      </c>
      <c r="C20" s="67"/>
      <c r="D20" s="67"/>
      <c r="E20" s="68"/>
      <c r="F20" s="298">
        <f>'1.1 Residential'!O98</f>
        <v>0</v>
      </c>
      <c r="G20" s="298">
        <f>'1.1 Residential'!P98</f>
        <v>0</v>
      </c>
      <c r="H20" s="292"/>
      <c r="I20" s="291">
        <f t="shared" si="0"/>
        <v>0</v>
      </c>
      <c r="J20" s="336" t="str">
        <f>IF(F20&gt;A20,"exceeds maximum","")</f>
        <v/>
      </c>
      <c r="K20" s="11"/>
      <c r="L20" s="11"/>
      <c r="M20" s="11"/>
      <c r="N20" s="65">
        <f>$F20-$G20</f>
        <v>0</v>
      </c>
      <c r="O20" s="11"/>
      <c r="P20" s="11"/>
      <c r="Q20" s="11"/>
      <c r="R20" s="11"/>
    </row>
    <row r="21" spans="1:18" ht="12.75" customHeight="1" x14ac:dyDescent="0.2">
      <c r="A21" s="59"/>
      <c r="B21" s="307" t="s">
        <v>387</v>
      </c>
      <c r="C21" s="73"/>
      <c r="D21" s="305"/>
      <c r="E21" s="308"/>
      <c r="F21" s="298">
        <f>'1.1 Residential'!O105</f>
        <v>0</v>
      </c>
      <c r="G21" s="298">
        <f>'1.1 Residential'!P105</f>
        <v>0</v>
      </c>
      <c r="H21" s="292"/>
      <c r="I21" s="291">
        <f t="shared" si="0"/>
        <v>0</v>
      </c>
      <c r="J21" s="337"/>
      <c r="K21" s="11"/>
      <c r="L21" s="11"/>
      <c r="M21" s="11"/>
      <c r="N21" s="65"/>
      <c r="O21" s="11"/>
      <c r="P21" s="11"/>
      <c r="Q21" s="11"/>
      <c r="R21" s="11"/>
    </row>
    <row r="22" spans="1:18" ht="12.75" customHeight="1" x14ac:dyDescent="0.2">
      <c r="A22" s="309"/>
      <c r="B22" s="307" t="s">
        <v>388</v>
      </c>
      <c r="C22" s="327"/>
      <c r="D22" s="327"/>
      <c r="E22" s="328"/>
      <c r="F22" s="298">
        <f>'1.1 Residential'!O111</f>
        <v>0</v>
      </c>
      <c r="G22" s="298">
        <f>'1.1 Residential'!P111</f>
        <v>0</v>
      </c>
      <c r="H22" s="292"/>
      <c r="I22" s="291">
        <f t="shared" si="0"/>
        <v>0</v>
      </c>
      <c r="J22" s="337"/>
      <c r="K22" s="11"/>
      <c r="L22" s="11"/>
      <c r="M22" s="11"/>
      <c r="N22" s="65">
        <f>$F22-$G22</f>
        <v>0</v>
      </c>
      <c r="O22" s="11"/>
      <c r="P22" s="11"/>
      <c r="Q22" s="11"/>
      <c r="R22" s="11"/>
    </row>
    <row r="23" spans="1:18" ht="12.75" customHeight="1" x14ac:dyDescent="0.2">
      <c r="A23" s="309"/>
      <c r="B23" s="307" t="s">
        <v>389</v>
      </c>
      <c r="C23" s="327"/>
      <c r="D23" s="706"/>
      <c r="E23" s="707"/>
      <c r="F23" s="306"/>
      <c r="G23" s="306">
        <v>0</v>
      </c>
      <c r="H23" s="292"/>
      <c r="I23" s="291">
        <f t="shared" si="0"/>
        <v>0</v>
      </c>
      <c r="J23" s="337"/>
      <c r="K23" s="11"/>
      <c r="L23" s="11"/>
      <c r="M23" s="11"/>
      <c r="N23" s="65">
        <f>$F23-$G23</f>
        <v>0</v>
      </c>
      <c r="O23" s="11"/>
      <c r="P23" s="11"/>
      <c r="Q23" s="11"/>
      <c r="R23" s="11"/>
    </row>
    <row r="24" spans="1:18" ht="12.75" customHeight="1" x14ac:dyDescent="0.2">
      <c r="A24" s="309"/>
      <c r="B24" s="310"/>
      <c r="C24" s="327"/>
      <c r="D24" s="327"/>
      <c r="E24" s="330" t="s">
        <v>299</v>
      </c>
      <c r="F24" s="295">
        <f>F15+F17+F18+F19+F20+F21+F22+F23</f>
        <v>0</v>
      </c>
      <c r="G24" s="296"/>
      <c r="H24" s="296"/>
      <c r="I24" s="296"/>
      <c r="J24" s="335">
        <f>SUM(I17:I24)</f>
        <v>0</v>
      </c>
      <c r="K24" s="43" t="s">
        <v>169</v>
      </c>
      <c r="L24" s="11"/>
      <c r="M24" s="11"/>
      <c r="N24" s="65" t="e">
        <f>#REF!-#REF!</f>
        <v>#REF!</v>
      </c>
      <c r="O24" s="11"/>
      <c r="P24" s="11"/>
      <c r="Q24" s="11"/>
      <c r="R24" s="11"/>
    </row>
    <row r="25" spans="1:18" ht="12.75" customHeight="1" x14ac:dyDescent="0.2">
      <c r="A25" s="430" t="s">
        <v>349</v>
      </c>
      <c r="B25" s="432"/>
      <c r="C25" s="432"/>
      <c r="D25" s="432"/>
      <c r="E25" s="431"/>
      <c r="F25" s="286"/>
      <c r="G25" s="423">
        <v>0</v>
      </c>
      <c r="H25" s="424"/>
      <c r="I25" s="286"/>
      <c r="J25" s="337"/>
      <c r="K25" s="11"/>
      <c r="L25" s="11"/>
      <c r="M25" s="11"/>
      <c r="N25" s="58"/>
      <c r="O25" s="11"/>
      <c r="P25" s="11"/>
      <c r="Q25" s="11"/>
      <c r="R25" s="11"/>
    </row>
    <row r="26" spans="1:18" ht="12.75" customHeight="1" x14ac:dyDescent="0.2">
      <c r="A26" s="74"/>
      <c r="B26" s="75" t="s">
        <v>171</v>
      </c>
      <c r="C26" s="61"/>
      <c r="D26" s="61"/>
      <c r="E26" s="64"/>
      <c r="F26" s="286"/>
      <c r="G26" s="292"/>
      <c r="H26" s="286"/>
      <c r="I26" s="286"/>
      <c r="J26" s="337"/>
      <c r="K26" s="11"/>
      <c r="L26" s="11"/>
      <c r="M26" s="11"/>
      <c r="N26" s="58"/>
      <c r="O26" s="11"/>
      <c r="P26" s="11"/>
      <c r="Q26" s="11"/>
      <c r="R26" s="11"/>
    </row>
    <row r="27" spans="1:18" ht="12.75" customHeight="1" x14ac:dyDescent="0.2">
      <c r="A27" s="59"/>
      <c r="B27" s="75" t="s">
        <v>172</v>
      </c>
      <c r="C27" s="61"/>
      <c r="D27" s="61"/>
      <c r="E27" s="64"/>
      <c r="F27" s="286"/>
      <c r="G27" s="292"/>
      <c r="H27" s="286"/>
      <c r="I27" s="286"/>
      <c r="J27" s="337"/>
      <c r="K27" s="11"/>
      <c r="L27" s="11"/>
      <c r="M27" s="11"/>
      <c r="N27" s="58"/>
      <c r="O27" s="11"/>
      <c r="P27" s="11"/>
      <c r="Q27" s="11"/>
      <c r="R27" s="11"/>
    </row>
    <row r="28" spans="1:18" ht="12.75" customHeight="1" x14ac:dyDescent="0.2">
      <c r="A28" s="59"/>
      <c r="B28" s="75" t="s">
        <v>173</v>
      </c>
      <c r="C28" s="61"/>
      <c r="D28" s="61"/>
      <c r="E28" s="64"/>
      <c r="F28" s="286"/>
      <c r="G28" s="292"/>
      <c r="H28" s="286"/>
      <c r="I28" s="286"/>
      <c r="J28" s="337"/>
      <c r="K28" s="11"/>
      <c r="L28" s="11"/>
      <c r="M28" s="11"/>
      <c r="N28" s="58"/>
      <c r="O28" s="11"/>
      <c r="P28" s="11"/>
      <c r="Q28" s="11"/>
      <c r="R28" s="11"/>
    </row>
    <row r="29" spans="1:18" ht="12.75" customHeight="1" x14ac:dyDescent="0.2">
      <c r="A29" s="59"/>
      <c r="B29" s="75" t="s">
        <v>174</v>
      </c>
      <c r="C29" s="61"/>
      <c r="D29" s="61"/>
      <c r="E29" s="64"/>
      <c r="F29" s="286"/>
      <c r="G29" s="292"/>
      <c r="H29" s="286"/>
      <c r="I29" s="286"/>
      <c r="J29" s="337"/>
      <c r="K29" s="11"/>
      <c r="L29" s="11"/>
      <c r="M29" s="11"/>
      <c r="N29" s="58"/>
      <c r="O29" s="11"/>
      <c r="P29" s="322" t="s">
        <v>232</v>
      </c>
      <c r="Q29" s="11"/>
      <c r="R29" s="11"/>
    </row>
    <row r="30" spans="1:18" ht="12.75" customHeight="1" x14ac:dyDescent="0.2">
      <c r="A30" s="59"/>
      <c r="B30" s="75" t="s">
        <v>175</v>
      </c>
      <c r="C30" s="61"/>
      <c r="D30" s="61"/>
      <c r="E30" s="64"/>
      <c r="F30" s="286"/>
      <c r="G30" s="292"/>
      <c r="H30" s="286"/>
      <c r="I30" s="286"/>
      <c r="J30" s="337"/>
      <c r="K30" s="11"/>
      <c r="L30" s="11"/>
      <c r="M30" s="11"/>
      <c r="N30" s="58"/>
      <c r="O30" s="11"/>
      <c r="P30" s="128"/>
      <c r="Q30" s="11"/>
      <c r="R30" s="11"/>
    </row>
    <row r="31" spans="1:18" ht="12.75" customHeight="1" x14ac:dyDescent="0.2">
      <c r="A31" s="713" t="s">
        <v>228</v>
      </c>
      <c r="B31" s="714"/>
      <c r="C31" s="714"/>
      <c r="D31" s="714"/>
      <c r="E31" s="715"/>
      <c r="F31" s="690">
        <f>SUM(F17:F23)</f>
        <v>0</v>
      </c>
      <c r="G31" s="690">
        <f>SUM(G17:G30)</f>
        <v>0</v>
      </c>
      <c r="H31" s="692">
        <v>0</v>
      </c>
      <c r="I31" s="690">
        <f>SUM(I17:I23)-SUM($G$26:$G$30)</f>
        <v>0</v>
      </c>
      <c r="J31" s="335"/>
      <c r="K31" s="11"/>
      <c r="L31" s="11"/>
      <c r="M31" s="11"/>
      <c r="N31" s="694">
        <f>SUM($H$17:$H$24)-SUM($G$26:$G$30)</f>
        <v>0</v>
      </c>
      <c r="O31" s="11"/>
      <c r="P31" s="320">
        <v>0.3</v>
      </c>
      <c r="Q31" s="11"/>
      <c r="R31" s="11"/>
    </row>
    <row r="32" spans="1:18" ht="12.75" customHeight="1" x14ac:dyDescent="0.2">
      <c r="A32" s="716"/>
      <c r="B32" s="717"/>
      <c r="C32" s="717"/>
      <c r="D32" s="717"/>
      <c r="E32" s="718"/>
      <c r="F32" s="691"/>
      <c r="G32" s="691"/>
      <c r="H32" s="693"/>
      <c r="I32" s="691"/>
      <c r="J32" s="335">
        <f>F31-G31</f>
        <v>0</v>
      </c>
      <c r="K32" s="43" t="s">
        <v>176</v>
      </c>
      <c r="L32" s="11"/>
      <c r="M32" s="11"/>
      <c r="N32" s="695"/>
      <c r="O32" s="11"/>
      <c r="P32" s="321">
        <v>0</v>
      </c>
      <c r="Q32" s="11"/>
      <c r="R32" s="11"/>
    </row>
    <row r="33" spans="1:18" ht="24.6" customHeight="1" x14ac:dyDescent="0.2">
      <c r="A33" s="708" t="s">
        <v>229</v>
      </c>
      <c r="B33" s="709"/>
      <c r="C33" s="709"/>
      <c r="D33" s="709"/>
      <c r="E33" s="710"/>
      <c r="F33" s="286"/>
      <c r="G33" s="286"/>
      <c r="H33" s="299">
        <v>0</v>
      </c>
      <c r="I33" s="300">
        <v>0</v>
      </c>
      <c r="J33" s="337"/>
      <c r="K33" s="11"/>
      <c r="L33" s="11"/>
      <c r="M33" s="11"/>
      <c r="N33" s="318">
        <v>0</v>
      </c>
      <c r="O33" s="11"/>
      <c r="P33" s="11"/>
      <c r="Q33" s="11"/>
      <c r="R33" s="11"/>
    </row>
    <row r="34" spans="1:18" ht="12.75" customHeight="1" x14ac:dyDescent="0.2">
      <c r="A34" s="88" t="s">
        <v>230</v>
      </c>
      <c r="B34" s="61"/>
      <c r="C34" s="61"/>
      <c r="D34" s="61"/>
      <c r="E34" s="64"/>
      <c r="F34" s="286"/>
      <c r="G34" s="286"/>
      <c r="H34" s="296">
        <f>H31*H33</f>
        <v>0</v>
      </c>
      <c r="I34" s="296">
        <f>I31*I33</f>
        <v>0</v>
      </c>
      <c r="J34" s="337"/>
      <c r="K34" s="11"/>
      <c r="L34" s="11"/>
      <c r="M34" s="11"/>
      <c r="N34" s="65">
        <f>$H$31*$H$33</f>
        <v>0</v>
      </c>
      <c r="O34" s="11"/>
      <c r="P34" s="11"/>
      <c r="Q34" s="11"/>
      <c r="R34" s="11"/>
    </row>
    <row r="35" spans="1:18" ht="12.75" customHeight="1" x14ac:dyDescent="0.2">
      <c r="A35" s="88" t="s">
        <v>177</v>
      </c>
      <c r="B35" s="61"/>
      <c r="C35" s="61"/>
      <c r="D35" s="61"/>
      <c r="E35" s="64"/>
      <c r="F35" s="286"/>
      <c r="G35" s="296"/>
      <c r="H35" s="296">
        <f>H31+H34</f>
        <v>0</v>
      </c>
      <c r="I35" s="296">
        <f>I31+I34</f>
        <v>0</v>
      </c>
      <c r="J35" s="337"/>
      <c r="K35" s="11"/>
      <c r="L35" s="11"/>
      <c r="M35" s="11"/>
      <c r="N35" s="65">
        <f>$H$31+$H$34</f>
        <v>0</v>
      </c>
      <c r="O35" s="11"/>
      <c r="P35" s="11"/>
      <c r="Q35" s="11"/>
      <c r="R35" s="11"/>
    </row>
    <row r="36" spans="1:18" ht="12.75" customHeight="1" x14ac:dyDescent="0.2">
      <c r="A36" s="88" t="s">
        <v>178</v>
      </c>
      <c r="B36" s="61"/>
      <c r="C36" s="61"/>
      <c r="D36" s="61"/>
      <c r="E36" s="64"/>
      <c r="F36" s="286"/>
      <c r="G36" s="295"/>
      <c r="H36" s="295">
        <f>H15</f>
        <v>0</v>
      </c>
      <c r="I36" s="295">
        <f>I31+I34</f>
        <v>0</v>
      </c>
      <c r="J36" s="338">
        <f>H36+I36</f>
        <v>0</v>
      </c>
      <c r="K36" s="43" t="s">
        <v>196</v>
      </c>
      <c r="L36" s="11"/>
      <c r="M36" s="11"/>
      <c r="N36" s="124">
        <f>$H$15+$H$35</f>
        <v>0</v>
      </c>
      <c r="O36" s="11"/>
      <c r="P36" s="11"/>
      <c r="Q36" s="11"/>
      <c r="R36" s="11"/>
    </row>
    <row r="37" spans="1:18" ht="11.85" customHeight="1" x14ac:dyDescent="0.2">
      <c r="A37" s="698" t="s">
        <v>179</v>
      </c>
      <c r="B37" s="711"/>
      <c r="C37" s="711"/>
      <c r="D37" s="711"/>
      <c r="E37" s="712"/>
      <c r="F37" s="286"/>
      <c r="G37" s="323"/>
      <c r="H37" s="331" t="s">
        <v>300</v>
      </c>
      <c r="I37" s="331" t="s">
        <v>301</v>
      </c>
      <c r="K37" s="11"/>
      <c r="L37" s="11"/>
      <c r="M37" s="11"/>
      <c r="N37" s="58"/>
      <c r="O37" s="11"/>
      <c r="P37" s="11"/>
      <c r="Q37" s="11"/>
      <c r="R37" s="11"/>
    </row>
    <row r="38" spans="1:18" ht="12.75" customHeight="1" x14ac:dyDescent="0.2">
      <c r="A38" s="88" t="s">
        <v>231</v>
      </c>
      <c r="B38" s="75"/>
      <c r="C38" s="61"/>
      <c r="D38" s="61"/>
      <c r="E38" s="64"/>
      <c r="F38" s="286"/>
      <c r="G38" s="295"/>
      <c r="H38" s="301">
        <v>1</v>
      </c>
      <c r="I38" s="301">
        <v>1</v>
      </c>
      <c r="K38" s="11"/>
      <c r="L38" s="11"/>
      <c r="M38" s="11"/>
      <c r="N38" s="126">
        <v>1</v>
      </c>
      <c r="O38" s="11"/>
      <c r="P38" s="11"/>
      <c r="Q38" s="11"/>
      <c r="R38" s="11"/>
    </row>
    <row r="39" spans="1:18" ht="12.75" customHeight="1" x14ac:dyDescent="0.2">
      <c r="A39" s="88" t="s">
        <v>180</v>
      </c>
      <c r="B39" s="75"/>
      <c r="C39" s="61"/>
      <c r="D39" s="61"/>
      <c r="E39" s="64"/>
      <c r="F39" s="286"/>
      <c r="G39" s="295"/>
      <c r="H39" s="295">
        <f>H36*H38</f>
        <v>0</v>
      </c>
      <c r="I39" s="295">
        <f>I36*I38</f>
        <v>0</v>
      </c>
      <c r="K39" s="11"/>
      <c r="L39" s="11"/>
      <c r="M39" s="11"/>
      <c r="N39" s="295">
        <f>N36*N38</f>
        <v>0</v>
      </c>
      <c r="O39" s="11"/>
      <c r="P39" s="11"/>
      <c r="Q39" s="11"/>
      <c r="R39" s="11"/>
    </row>
    <row r="40" spans="1:18" ht="12.75" customHeight="1" x14ac:dyDescent="0.2">
      <c r="A40" s="88" t="s">
        <v>181</v>
      </c>
      <c r="B40" s="75"/>
      <c r="C40" s="61"/>
      <c r="D40" s="61"/>
      <c r="E40" s="367"/>
      <c r="F40" s="76" t="s">
        <v>182</v>
      </c>
      <c r="G40" s="122">
        <v>43040</v>
      </c>
      <c r="H40" s="302">
        <v>3.2300000000000002E-2</v>
      </c>
      <c r="I40" s="302">
        <v>0.09</v>
      </c>
      <c r="K40" s="11"/>
      <c r="L40" s="11"/>
      <c r="M40" s="11"/>
      <c r="N40" s="127">
        <f>I40</f>
        <v>0.09</v>
      </c>
      <c r="O40" s="11"/>
      <c r="P40" s="11"/>
      <c r="Q40" s="11"/>
      <c r="R40" s="11"/>
    </row>
    <row r="41" spans="1:18" ht="15" customHeight="1" x14ac:dyDescent="0.2">
      <c r="A41" s="380" t="s">
        <v>322</v>
      </c>
      <c r="B41" s="75"/>
      <c r="C41" s="61"/>
      <c r="D41" s="61"/>
      <c r="E41" s="367"/>
      <c r="F41" s="304" t="s">
        <v>183</v>
      </c>
      <c r="G41" s="303">
        <f>I41+H41</f>
        <v>0</v>
      </c>
      <c r="H41" s="303">
        <f>H39*H40</f>
        <v>0</v>
      </c>
      <c r="I41" s="303">
        <f>I39*I40</f>
        <v>0</v>
      </c>
      <c r="K41" s="11"/>
      <c r="L41" s="11"/>
      <c r="M41" s="11"/>
      <c r="N41" s="303">
        <f>N39*N40</f>
        <v>0</v>
      </c>
      <c r="O41" s="11"/>
      <c r="P41" s="11"/>
      <c r="Q41" s="11"/>
      <c r="R41" s="11"/>
    </row>
    <row r="42" spans="1:18" x14ac:dyDescent="0.2">
      <c r="A42" s="427"/>
      <c r="B42" s="363"/>
      <c r="C42" s="99"/>
      <c r="D42" s="99"/>
      <c r="E42" s="215"/>
      <c r="F42" s="364"/>
      <c r="G42" s="422" t="s">
        <v>347</v>
      </c>
      <c r="H42" s="426">
        <f>'1.1 Residential'!L8</f>
        <v>0</v>
      </c>
      <c r="I42" s="289">
        <f>H42-H41</f>
        <v>0</v>
      </c>
      <c r="K42" s="11"/>
      <c r="L42" s="11"/>
      <c r="M42" s="11"/>
      <c r="N42" s="366"/>
      <c r="O42" s="11"/>
      <c r="P42" s="11"/>
      <c r="Q42" s="11"/>
      <c r="R42" s="11"/>
    </row>
    <row r="43" spans="1:18" x14ac:dyDescent="0.2">
      <c r="A43" s="427"/>
      <c r="B43" s="363"/>
      <c r="C43" s="99"/>
      <c r="D43" s="99"/>
      <c r="E43" s="215"/>
      <c r="F43" s="364"/>
      <c r="G43" s="433"/>
      <c r="H43" s="422" t="s">
        <v>348</v>
      </c>
      <c r="I43" s="289">
        <f>I42/I40</f>
        <v>0</v>
      </c>
      <c r="K43" s="11"/>
      <c r="L43" s="11"/>
      <c r="M43" s="11"/>
      <c r="N43" s="366"/>
      <c r="O43" s="11"/>
      <c r="P43" s="11"/>
      <c r="Q43" s="11"/>
      <c r="R43" s="11"/>
    </row>
    <row r="44" spans="1:18" ht="14.25" customHeight="1" x14ac:dyDescent="0.2">
      <c r="A44" s="57"/>
      <c r="B44" s="5" t="s">
        <v>142</v>
      </c>
      <c r="C44" s="675" t="str">
        <f>C1</f>
        <v xml:space="preserve"> </v>
      </c>
      <c r="D44" s="681"/>
      <c r="E44" s="681"/>
      <c r="F44" s="681"/>
      <c r="G44" s="681"/>
      <c r="H44" s="6" t="s">
        <v>117</v>
      </c>
      <c r="I44" s="245" t="str">
        <f>I1</f>
        <v xml:space="preserve"> </v>
      </c>
    </row>
    <row r="45" spans="1:18" ht="14.25" customHeight="1" x14ac:dyDescent="0.2">
      <c r="A45" s="57"/>
      <c r="B45" s="5" t="s">
        <v>71</v>
      </c>
      <c r="C45" s="675" t="str">
        <f>C2</f>
        <v xml:space="preserve"> </v>
      </c>
      <c r="D45" s="681"/>
      <c r="E45" s="681"/>
      <c r="F45" s="681"/>
      <c r="G45" s="681"/>
    </row>
    <row r="46" spans="1:18" ht="15.75" customHeight="1" x14ac:dyDescent="0.25">
      <c r="A46" s="55"/>
      <c r="B46" s="13"/>
      <c r="C46" s="56" t="s">
        <v>318</v>
      </c>
      <c r="D46" s="11"/>
      <c r="E46" s="11"/>
      <c r="F46" s="11"/>
      <c r="G46" s="11"/>
      <c r="H46" s="117" t="s">
        <v>263</v>
      </c>
      <c r="I46" s="247" t="str">
        <f>I3</f>
        <v xml:space="preserve"> </v>
      </c>
      <c r="Q46" s="316"/>
      <c r="R46" s="317"/>
    </row>
    <row r="47" spans="1:18" ht="12.95" customHeight="1" x14ac:dyDescent="0.2">
      <c r="A47" s="10" t="s">
        <v>141</v>
      </c>
      <c r="C47" s="11"/>
      <c r="D47" s="11"/>
      <c r="E47" s="11"/>
      <c r="F47" s="11"/>
      <c r="G47" s="11"/>
      <c r="H47" s="679" t="s">
        <v>143</v>
      </c>
      <c r="I47" s="680"/>
      <c r="Q47" s="682"/>
      <c r="R47" s="683"/>
    </row>
    <row r="48" spans="1:18" ht="11.1" customHeight="1" x14ac:dyDescent="0.2">
      <c r="A48" s="684"/>
      <c r="B48" s="685"/>
      <c r="C48" s="685"/>
      <c r="D48" s="685"/>
      <c r="E48" s="686"/>
      <c r="F48" s="311" t="s">
        <v>144</v>
      </c>
      <c r="G48" s="311" t="s">
        <v>226</v>
      </c>
      <c r="H48" s="312" t="s">
        <v>145</v>
      </c>
      <c r="I48" s="312" t="s">
        <v>146</v>
      </c>
      <c r="J48" s="11"/>
      <c r="K48" s="11"/>
      <c r="L48" s="11"/>
      <c r="M48" s="11"/>
      <c r="N48" s="11"/>
      <c r="O48" s="11"/>
      <c r="P48" s="11"/>
      <c r="Q48" s="11"/>
      <c r="R48" s="11"/>
    </row>
    <row r="49" spans="1:18" ht="11.1" customHeight="1" x14ac:dyDescent="0.2">
      <c r="A49" s="687" t="s">
        <v>147</v>
      </c>
      <c r="B49" s="688"/>
      <c r="C49" s="688"/>
      <c r="D49" s="688"/>
      <c r="E49" s="689"/>
      <c r="F49" s="312" t="s">
        <v>148</v>
      </c>
      <c r="G49" s="312" t="s">
        <v>227</v>
      </c>
      <c r="H49" s="312" t="s">
        <v>149</v>
      </c>
      <c r="I49" s="312" t="s">
        <v>150</v>
      </c>
      <c r="J49" s="11"/>
      <c r="K49" s="11"/>
      <c r="L49" s="11"/>
      <c r="M49" s="11"/>
      <c r="N49" s="11"/>
      <c r="O49" s="11"/>
      <c r="P49" s="11"/>
      <c r="Q49" s="11"/>
      <c r="R49" s="11"/>
    </row>
    <row r="50" spans="1:18" ht="11.1" customHeight="1" x14ac:dyDescent="0.2">
      <c r="A50" s="676" t="s">
        <v>151</v>
      </c>
      <c r="B50" s="677"/>
      <c r="C50" s="677"/>
      <c r="D50" s="677"/>
      <c r="E50" s="678"/>
      <c r="F50" s="313" t="s">
        <v>152</v>
      </c>
      <c r="G50" s="313" t="s">
        <v>153</v>
      </c>
      <c r="H50" s="313" t="s">
        <v>154</v>
      </c>
      <c r="I50" s="313" t="s">
        <v>155</v>
      </c>
      <c r="J50" s="11"/>
      <c r="K50" s="11"/>
      <c r="L50" s="11"/>
      <c r="M50" s="11"/>
      <c r="N50" s="11"/>
      <c r="O50" s="11"/>
      <c r="P50" s="11"/>
      <c r="Q50" s="11"/>
      <c r="R50" s="11"/>
    </row>
    <row r="51" spans="1:18" ht="12.75" customHeight="1" x14ac:dyDescent="0.2">
      <c r="A51" s="696" t="s">
        <v>156</v>
      </c>
      <c r="B51" s="697"/>
      <c r="C51" s="697"/>
      <c r="D51" s="697"/>
      <c r="E51" s="697"/>
      <c r="F51" s="286"/>
      <c r="G51" s="287"/>
      <c r="H51" s="287"/>
      <c r="I51" s="287"/>
      <c r="J51" s="11"/>
      <c r="K51" s="11"/>
      <c r="L51" s="11"/>
      <c r="M51" s="11"/>
      <c r="N51" s="11"/>
      <c r="O51" s="11"/>
      <c r="P51" s="11"/>
      <c r="Q51" s="11"/>
      <c r="R51" s="11"/>
    </row>
    <row r="52" spans="1:18" ht="12.75" customHeight="1" x14ac:dyDescent="0.2">
      <c r="A52" s="59"/>
      <c r="B52" s="60" t="s">
        <v>157</v>
      </c>
      <c r="C52" s="61"/>
      <c r="D52" s="61"/>
      <c r="E52" s="62"/>
      <c r="F52" s="479">
        <f>'1.1 Residential'!O50</f>
        <v>0</v>
      </c>
      <c r="G52" s="479">
        <f>'1.1 Residential'!P50</f>
        <v>0</v>
      </c>
      <c r="H52" s="478">
        <v>0</v>
      </c>
      <c r="I52" s="290">
        <v>0</v>
      </c>
      <c r="J52" s="11"/>
      <c r="K52" s="11"/>
      <c r="L52" s="11"/>
      <c r="M52" s="11"/>
      <c r="N52" s="11"/>
      <c r="O52" s="11"/>
      <c r="P52" s="11"/>
      <c r="Q52" s="11"/>
      <c r="R52" s="11"/>
    </row>
    <row r="53" spans="1:18" ht="12.75" customHeight="1" x14ac:dyDescent="0.2">
      <c r="A53" s="63"/>
      <c r="B53" s="60" t="s">
        <v>294</v>
      </c>
      <c r="C53" s="61"/>
      <c r="D53" s="61"/>
      <c r="E53" s="64"/>
      <c r="F53" s="326">
        <f>'1.1 Residential'!O51</f>
        <v>0</v>
      </c>
      <c r="G53" s="326">
        <f>'1.1 Residential'!P51</f>
        <v>0</v>
      </c>
      <c r="H53" s="326">
        <f>F53-G53</f>
        <v>0</v>
      </c>
      <c r="I53" s="293">
        <v>0</v>
      </c>
      <c r="J53" s="125">
        <f>F52+F53</f>
        <v>0</v>
      </c>
      <c r="K53" s="43" t="s">
        <v>258</v>
      </c>
      <c r="L53" s="11"/>
      <c r="M53" s="11"/>
      <c r="N53" s="11"/>
      <c r="O53" s="11"/>
      <c r="P53" s="11"/>
      <c r="Q53" s="11"/>
      <c r="R53" s="11"/>
    </row>
    <row r="54" spans="1:18" ht="12.75" customHeight="1" x14ac:dyDescent="0.2">
      <c r="A54" s="698" t="s">
        <v>158</v>
      </c>
      <c r="B54" s="699"/>
      <c r="C54" s="699"/>
      <c r="D54" s="699"/>
      <c r="E54" s="700"/>
      <c r="F54" s="286"/>
      <c r="G54" s="286"/>
      <c r="H54" s="286"/>
      <c r="I54" s="286"/>
      <c r="J54" s="53"/>
      <c r="K54" s="11"/>
      <c r="L54" s="11"/>
      <c r="M54" s="11"/>
      <c r="N54" s="11"/>
      <c r="O54" s="11"/>
      <c r="P54" s="11"/>
      <c r="Q54" s="11"/>
      <c r="R54" s="11"/>
    </row>
    <row r="55" spans="1:18" ht="12.75" customHeight="1" x14ac:dyDescent="0.2">
      <c r="A55" s="59"/>
      <c r="B55" s="60" t="s">
        <v>159</v>
      </c>
      <c r="C55" s="61"/>
      <c r="D55" s="61"/>
      <c r="E55" s="64"/>
      <c r="F55" s="293"/>
      <c r="G55" s="294"/>
      <c r="H55" s="293">
        <v>0</v>
      </c>
      <c r="I55" s="286"/>
      <c r="J55" s="53"/>
      <c r="K55" s="11"/>
      <c r="L55" s="11"/>
      <c r="M55" s="11"/>
      <c r="N55" s="83" t="s">
        <v>187</v>
      </c>
      <c r="O55" s="11"/>
      <c r="P55" s="11"/>
      <c r="Q55" s="11"/>
      <c r="R55" s="11"/>
    </row>
    <row r="56" spans="1:18" ht="12.75" customHeight="1" x14ac:dyDescent="0.2">
      <c r="A56" s="59"/>
      <c r="B56" s="60" t="s">
        <v>160</v>
      </c>
      <c r="C56" s="61"/>
      <c r="D56" s="61"/>
      <c r="E56" s="64"/>
      <c r="F56" s="293"/>
      <c r="G56" s="294"/>
      <c r="H56" s="293">
        <v>0</v>
      </c>
      <c r="I56" s="286"/>
      <c r="J56" s="53"/>
      <c r="K56" s="11"/>
      <c r="L56" s="11"/>
      <c r="M56" s="11"/>
      <c r="N56" s="83" t="s">
        <v>186</v>
      </c>
      <c r="O56" s="11"/>
      <c r="P56" s="11"/>
      <c r="Q56" s="11"/>
      <c r="R56" s="11"/>
    </row>
    <row r="57" spans="1:18" ht="12.75" customHeight="1" x14ac:dyDescent="0.2">
      <c r="A57" s="59"/>
      <c r="B57" s="60" t="s">
        <v>161</v>
      </c>
      <c r="C57" s="61"/>
      <c r="D57" s="61"/>
      <c r="E57" s="64"/>
      <c r="F57" s="293"/>
      <c r="G57" s="292"/>
      <c r="H57" s="293">
        <v>0</v>
      </c>
      <c r="I57" s="286"/>
      <c r="J57" s="53"/>
      <c r="K57" s="11"/>
      <c r="L57" s="11"/>
      <c r="M57" s="11"/>
      <c r="N57" s="83" t="s">
        <v>185</v>
      </c>
      <c r="O57" s="11"/>
      <c r="P57" s="11"/>
      <c r="Q57" s="11"/>
      <c r="R57" s="11"/>
    </row>
    <row r="58" spans="1:18" ht="12.75" customHeight="1" x14ac:dyDescent="0.2">
      <c r="A58" s="59"/>
      <c r="B58" s="61"/>
      <c r="C58" s="61"/>
      <c r="D58" s="61"/>
      <c r="E58" s="62" t="s">
        <v>162</v>
      </c>
      <c r="F58" s="295">
        <f>F52+F53</f>
        <v>0</v>
      </c>
      <c r="G58" s="295">
        <f>SUM(G52+G53+G55+G56+G57)</f>
        <v>0</v>
      </c>
      <c r="H58" s="295">
        <f>F58-G58</f>
        <v>0</v>
      </c>
      <c r="I58" s="701" t="s">
        <v>163</v>
      </c>
      <c r="J58" s="53"/>
      <c r="K58" s="11"/>
      <c r="L58" s="11"/>
      <c r="M58" s="11"/>
      <c r="N58" s="11"/>
      <c r="O58" s="11"/>
      <c r="P58" s="11"/>
      <c r="Q58" s="11"/>
      <c r="R58" s="11"/>
    </row>
    <row r="59" spans="1:18" ht="12.75" customHeight="1" x14ac:dyDescent="0.2">
      <c r="A59" s="703" t="s">
        <v>164</v>
      </c>
      <c r="B59" s="704"/>
      <c r="C59" s="704"/>
      <c r="D59" s="704"/>
      <c r="E59" s="705"/>
      <c r="F59" s="325" t="s">
        <v>297</v>
      </c>
      <c r="G59" s="325" t="s">
        <v>296</v>
      </c>
      <c r="H59" s="296"/>
      <c r="I59" s="702"/>
      <c r="J59" s="69" t="s">
        <v>165</v>
      </c>
      <c r="K59" s="11"/>
      <c r="L59" s="11"/>
      <c r="M59" s="11"/>
      <c r="N59" s="11"/>
      <c r="O59" s="11"/>
      <c r="P59" s="11"/>
      <c r="Q59" s="11"/>
      <c r="R59" s="11"/>
    </row>
    <row r="60" spans="1:18" ht="12.75" customHeight="1" x14ac:dyDescent="0.2">
      <c r="A60" s="66"/>
      <c r="B60" s="307" t="s">
        <v>319</v>
      </c>
      <c r="C60" s="67"/>
      <c r="D60" s="67"/>
      <c r="E60" s="68"/>
      <c r="F60" s="289">
        <f>'1.1 Residential'!O74</f>
        <v>0</v>
      </c>
      <c r="G60" s="289">
        <f>'1.1 Residential'!P74</f>
        <v>0</v>
      </c>
      <c r="H60" s="324"/>
      <c r="I60" s="297">
        <f t="shared" ref="I60:I66" si="1">$F60-$G60</f>
        <v>0</v>
      </c>
      <c r="J60" s="334">
        <f>F60</f>
        <v>0</v>
      </c>
      <c r="K60" s="69" t="s">
        <v>166</v>
      </c>
      <c r="L60" s="11"/>
      <c r="M60" s="11"/>
      <c r="N60" s="123">
        <f>$F60-$G60</f>
        <v>0</v>
      </c>
      <c r="O60" s="11"/>
      <c r="P60" s="11"/>
      <c r="Q60" s="11"/>
      <c r="R60" s="11"/>
    </row>
    <row r="61" spans="1:18" ht="12.75" customHeight="1" x14ac:dyDescent="0.2">
      <c r="A61" s="70"/>
      <c r="B61" s="307" t="s">
        <v>320</v>
      </c>
      <c r="C61" s="67"/>
      <c r="D61" s="67"/>
      <c r="E61" s="68"/>
      <c r="F61" s="298">
        <f>'1.1 Residential'!O96</f>
        <v>0</v>
      </c>
      <c r="G61" s="298">
        <f>'1.1 Residential'!P96</f>
        <v>0</v>
      </c>
      <c r="H61" s="292"/>
      <c r="I61" s="291">
        <f t="shared" si="1"/>
        <v>0</v>
      </c>
      <c r="J61" s="335"/>
      <c r="K61" s="69" t="s">
        <v>167</v>
      </c>
      <c r="L61" s="11"/>
      <c r="M61" s="11"/>
      <c r="N61" s="65">
        <f>$F61-$G61</f>
        <v>0</v>
      </c>
      <c r="O61" s="11"/>
      <c r="P61" s="11"/>
      <c r="Q61" s="11"/>
      <c r="R61" s="11"/>
    </row>
    <row r="62" spans="1:18" ht="12.75" customHeight="1" x14ac:dyDescent="0.2">
      <c r="A62" s="71" t="s">
        <v>168</v>
      </c>
      <c r="B62" s="307" t="s">
        <v>284</v>
      </c>
      <c r="C62" s="67"/>
      <c r="D62" s="67"/>
      <c r="E62" s="68"/>
      <c r="F62" s="298">
        <f>'1.1 Residential'!O97</f>
        <v>0</v>
      </c>
      <c r="G62" s="298">
        <f>'1.1 Residential'!P97</f>
        <v>0</v>
      </c>
      <c r="H62" s="292"/>
      <c r="I62" s="291">
        <f t="shared" si="1"/>
        <v>0</v>
      </c>
      <c r="J62" s="336"/>
      <c r="K62" s="11"/>
      <c r="L62" s="11"/>
      <c r="M62" s="11"/>
      <c r="N62" s="65">
        <f>$F62-$G62</f>
        <v>0</v>
      </c>
      <c r="O62" s="11"/>
      <c r="P62" s="11"/>
      <c r="Q62" s="11"/>
      <c r="R62" s="11"/>
    </row>
    <row r="63" spans="1:18" ht="12.75" customHeight="1" x14ac:dyDescent="0.2">
      <c r="A63" s="72">
        <f>SUM((F52+F53)*0.1)+SUM((F60+F61+F62)*0.15)+1</f>
        <v>1</v>
      </c>
      <c r="B63" s="307" t="s">
        <v>283</v>
      </c>
      <c r="C63" s="67"/>
      <c r="D63" s="67"/>
      <c r="E63" s="68"/>
      <c r="F63" s="298">
        <f>'1.1 Residential'!O98</f>
        <v>0</v>
      </c>
      <c r="G63" s="298">
        <f>'1.1 Residential'!P98</f>
        <v>0</v>
      </c>
      <c r="H63" s="292"/>
      <c r="I63" s="291">
        <f t="shared" si="1"/>
        <v>0</v>
      </c>
      <c r="J63" s="336" t="str">
        <f>IF(F63&gt;A63,"exceeds maximum","")</f>
        <v/>
      </c>
      <c r="K63" s="11"/>
      <c r="L63" s="11"/>
      <c r="M63" s="11"/>
      <c r="N63" s="65">
        <f>$F63-$G63</f>
        <v>0</v>
      </c>
      <c r="O63" s="11"/>
      <c r="P63" s="11"/>
      <c r="Q63" s="11"/>
      <c r="R63" s="11"/>
    </row>
    <row r="64" spans="1:18" ht="12.75" customHeight="1" x14ac:dyDescent="0.2">
      <c r="A64" s="59"/>
      <c r="B64" s="307" t="s">
        <v>321</v>
      </c>
      <c r="C64" s="73"/>
      <c r="D64" s="305"/>
      <c r="E64" s="308"/>
      <c r="F64" s="298">
        <f>'1.1 Residential'!O105</f>
        <v>0</v>
      </c>
      <c r="G64" s="298">
        <f>'1.1 Residential'!P105</f>
        <v>0</v>
      </c>
      <c r="H64" s="292"/>
      <c r="I64" s="291">
        <f t="shared" si="1"/>
        <v>0</v>
      </c>
      <c r="J64" s="337"/>
      <c r="K64" s="11"/>
      <c r="L64" s="11"/>
      <c r="M64" s="11"/>
      <c r="N64" s="65"/>
      <c r="O64" s="11"/>
      <c r="P64" s="11"/>
      <c r="Q64" s="11"/>
      <c r="R64" s="11"/>
    </row>
    <row r="65" spans="1:18" ht="12.75" customHeight="1" x14ac:dyDescent="0.2">
      <c r="A65" s="309"/>
      <c r="B65" s="307" t="s">
        <v>295</v>
      </c>
      <c r="C65" s="327"/>
      <c r="D65" s="327"/>
      <c r="E65" s="328"/>
      <c r="F65" s="298">
        <f>'1.1 Residential'!O111</f>
        <v>0</v>
      </c>
      <c r="G65" s="298">
        <f>'1.1 Residential'!P111</f>
        <v>0</v>
      </c>
      <c r="H65" s="292"/>
      <c r="I65" s="291">
        <f t="shared" si="1"/>
        <v>0</v>
      </c>
      <c r="J65" s="337"/>
      <c r="K65" s="11"/>
      <c r="L65" s="11"/>
      <c r="M65" s="11"/>
      <c r="N65" s="65">
        <f>$F65-$G65</f>
        <v>0</v>
      </c>
      <c r="O65" s="11"/>
      <c r="P65" s="11"/>
      <c r="Q65" s="11"/>
      <c r="R65" s="11"/>
    </row>
    <row r="66" spans="1:18" ht="12.75" customHeight="1" x14ac:dyDescent="0.2">
      <c r="A66" s="309"/>
      <c r="B66" s="307" t="s">
        <v>298</v>
      </c>
      <c r="C66" s="327"/>
      <c r="D66" s="706"/>
      <c r="E66" s="707"/>
      <c r="F66" s="306"/>
      <c r="G66" s="306">
        <v>0</v>
      </c>
      <c r="H66" s="292"/>
      <c r="I66" s="291">
        <f t="shared" si="1"/>
        <v>0</v>
      </c>
      <c r="J66" s="337"/>
      <c r="K66" s="11"/>
      <c r="L66" s="11"/>
      <c r="M66" s="11"/>
      <c r="N66" s="65">
        <f>$F66-$G66</f>
        <v>0</v>
      </c>
      <c r="O66" s="11"/>
      <c r="P66" s="11"/>
      <c r="Q66" s="11"/>
      <c r="R66" s="11"/>
    </row>
    <row r="67" spans="1:18" ht="12.75" customHeight="1" x14ac:dyDescent="0.2">
      <c r="A67" s="309"/>
      <c r="B67" s="310"/>
      <c r="C67" s="327"/>
      <c r="D67" s="327"/>
      <c r="E67" s="330" t="s">
        <v>299</v>
      </c>
      <c r="F67" s="295">
        <f>F58+F60+F61+F62+F63+F64+F65+F66</f>
        <v>0</v>
      </c>
      <c r="G67" s="296"/>
      <c r="H67" s="296"/>
      <c r="I67" s="296"/>
      <c r="J67" s="335">
        <f>SUM(I60:I67)</f>
        <v>0</v>
      </c>
      <c r="K67" s="43" t="s">
        <v>169</v>
      </c>
      <c r="L67" s="11"/>
      <c r="M67" s="11"/>
      <c r="N67" s="65" t="e">
        <f>#REF!-#REF!</f>
        <v>#REF!</v>
      </c>
      <c r="O67" s="11"/>
      <c r="P67" s="11"/>
      <c r="Q67" s="11"/>
      <c r="R67" s="11"/>
    </row>
    <row r="68" spans="1:18" ht="12.75" customHeight="1" x14ac:dyDescent="0.2">
      <c r="A68" s="430" t="s">
        <v>349</v>
      </c>
      <c r="B68" s="432"/>
      <c r="C68" s="432"/>
      <c r="D68" s="432"/>
      <c r="E68" s="431"/>
      <c r="F68" s="424"/>
      <c r="G68" s="429">
        <v>0</v>
      </c>
      <c r="H68" s="424"/>
      <c r="I68" s="424"/>
      <c r="J68" s="337"/>
      <c r="K68" s="11"/>
      <c r="L68" s="11"/>
      <c r="M68" s="11"/>
      <c r="N68" s="428"/>
      <c r="O68" s="11"/>
      <c r="P68" s="11"/>
      <c r="Q68" s="11"/>
      <c r="R68" s="11"/>
    </row>
    <row r="69" spans="1:18" ht="12.75" customHeight="1" x14ac:dyDescent="0.2">
      <c r="A69" s="74"/>
      <c r="B69" s="75" t="s">
        <v>171</v>
      </c>
      <c r="C69" s="61"/>
      <c r="D69" s="61"/>
      <c r="E69" s="64"/>
      <c r="F69" s="286"/>
      <c r="G69" s="292"/>
      <c r="H69" s="286"/>
      <c r="I69" s="286"/>
      <c r="J69" s="337"/>
      <c r="K69" s="11"/>
      <c r="L69" s="11"/>
      <c r="M69" s="11"/>
      <c r="N69" s="58"/>
      <c r="O69" s="11"/>
      <c r="P69" s="11"/>
      <c r="Q69" s="11"/>
      <c r="R69" s="11"/>
    </row>
    <row r="70" spans="1:18" ht="12.75" customHeight="1" x14ac:dyDescent="0.2">
      <c r="A70" s="59"/>
      <c r="B70" s="75" t="s">
        <v>172</v>
      </c>
      <c r="C70" s="61"/>
      <c r="D70" s="61"/>
      <c r="E70" s="64"/>
      <c r="F70" s="286"/>
      <c r="G70" s="292"/>
      <c r="H70" s="286"/>
      <c r="I70" s="286"/>
      <c r="J70" s="337"/>
      <c r="K70" s="11"/>
      <c r="L70" s="11"/>
      <c r="M70" s="11"/>
      <c r="N70" s="58"/>
      <c r="O70" s="11"/>
      <c r="P70" s="11"/>
      <c r="Q70" s="11"/>
      <c r="R70" s="11"/>
    </row>
    <row r="71" spans="1:18" ht="12.75" customHeight="1" x14ac:dyDescent="0.2">
      <c r="A71" s="59"/>
      <c r="B71" s="75" t="s">
        <v>173</v>
      </c>
      <c r="C71" s="61"/>
      <c r="D71" s="61"/>
      <c r="E71" s="64"/>
      <c r="F71" s="286"/>
      <c r="G71" s="292"/>
      <c r="H71" s="286"/>
      <c r="I71" s="286"/>
      <c r="J71" s="337"/>
      <c r="K71" s="11"/>
      <c r="L71" s="11"/>
      <c r="M71" s="11"/>
      <c r="N71" s="58"/>
      <c r="O71" s="11"/>
      <c r="P71" s="11"/>
      <c r="Q71" s="11"/>
      <c r="R71" s="11"/>
    </row>
    <row r="72" spans="1:18" ht="12.75" customHeight="1" x14ac:dyDescent="0.2">
      <c r="A72" s="59"/>
      <c r="B72" s="75" t="s">
        <v>174</v>
      </c>
      <c r="C72" s="61"/>
      <c r="D72" s="61"/>
      <c r="E72" s="64"/>
      <c r="F72" s="286"/>
      <c r="G72" s="292"/>
      <c r="H72" s="286"/>
      <c r="I72" s="286"/>
      <c r="J72" s="337"/>
      <c r="K72" s="11"/>
      <c r="L72" s="11"/>
      <c r="M72" s="11"/>
      <c r="N72" s="58"/>
      <c r="O72" s="11"/>
      <c r="P72" s="322" t="s">
        <v>232</v>
      </c>
      <c r="Q72" s="11"/>
      <c r="R72" s="11"/>
    </row>
    <row r="73" spans="1:18" ht="12.75" customHeight="1" x14ac:dyDescent="0.2">
      <c r="A73" s="59"/>
      <c r="B73" s="75" t="s">
        <v>175</v>
      </c>
      <c r="C73" s="61"/>
      <c r="D73" s="61"/>
      <c r="E73" s="64"/>
      <c r="F73" s="286"/>
      <c r="G73" s="292"/>
      <c r="H73" s="286"/>
      <c r="I73" s="286"/>
      <c r="J73" s="337"/>
      <c r="K73" s="11"/>
      <c r="L73" s="11"/>
      <c r="M73" s="11"/>
      <c r="N73" s="58"/>
      <c r="O73" s="11"/>
      <c r="P73" s="128"/>
      <c r="Q73" s="11"/>
      <c r="R73" s="11"/>
    </row>
    <row r="74" spans="1:18" ht="12.75" customHeight="1" x14ac:dyDescent="0.2">
      <c r="A74" s="713" t="s">
        <v>228</v>
      </c>
      <c r="B74" s="714"/>
      <c r="C74" s="714"/>
      <c r="D74" s="714"/>
      <c r="E74" s="715"/>
      <c r="F74" s="690">
        <f>SUM(F60:F66)</f>
        <v>0</v>
      </c>
      <c r="G74" s="690">
        <f>SUM(G60:G73)</f>
        <v>0</v>
      </c>
      <c r="H74" s="692">
        <v>0</v>
      </c>
      <c r="I74" s="690">
        <f>SUM(I60:I66)-SUM($G$26:$G$30)</f>
        <v>0</v>
      </c>
      <c r="J74" s="335"/>
      <c r="K74" s="11"/>
      <c r="L74" s="11"/>
      <c r="M74" s="11"/>
      <c r="N74" s="694">
        <f>SUM($H$17:$H$24)-SUM($G$26:$G$30)</f>
        <v>0</v>
      </c>
      <c r="O74" s="11"/>
      <c r="P74" s="320">
        <v>0.3</v>
      </c>
      <c r="Q74" s="11"/>
      <c r="R74" s="11"/>
    </row>
    <row r="75" spans="1:18" ht="12.75" customHeight="1" x14ac:dyDescent="0.2">
      <c r="A75" s="716"/>
      <c r="B75" s="717"/>
      <c r="C75" s="717"/>
      <c r="D75" s="717"/>
      <c r="E75" s="718"/>
      <c r="F75" s="691"/>
      <c r="G75" s="691"/>
      <c r="H75" s="693"/>
      <c r="I75" s="691"/>
      <c r="J75" s="335">
        <f>F74-G74</f>
        <v>0</v>
      </c>
      <c r="K75" s="43" t="s">
        <v>176</v>
      </c>
      <c r="L75" s="11"/>
      <c r="M75" s="11"/>
      <c r="N75" s="695"/>
      <c r="O75" s="11"/>
      <c r="P75" s="321">
        <v>0</v>
      </c>
      <c r="Q75" s="11"/>
      <c r="R75" s="11"/>
    </row>
    <row r="76" spans="1:18" ht="24.6" customHeight="1" x14ac:dyDescent="0.2">
      <c r="A76" s="708" t="s">
        <v>229</v>
      </c>
      <c r="B76" s="709"/>
      <c r="C76" s="709"/>
      <c r="D76" s="709"/>
      <c r="E76" s="710"/>
      <c r="F76" s="286"/>
      <c r="G76" s="286"/>
      <c r="H76" s="299">
        <v>0</v>
      </c>
      <c r="I76" s="300">
        <v>0</v>
      </c>
      <c r="J76" s="337"/>
      <c r="K76" s="11"/>
      <c r="L76" s="11"/>
      <c r="M76" s="11"/>
      <c r="N76" s="318">
        <v>0</v>
      </c>
      <c r="O76" s="11"/>
      <c r="P76" s="11"/>
      <c r="Q76" s="11"/>
      <c r="R76" s="11"/>
    </row>
    <row r="77" spans="1:18" ht="12.75" customHeight="1" x14ac:dyDescent="0.2">
      <c r="A77" s="88" t="s">
        <v>230</v>
      </c>
      <c r="B77" s="61"/>
      <c r="C77" s="61"/>
      <c r="D77" s="61"/>
      <c r="E77" s="64"/>
      <c r="F77" s="286"/>
      <c r="G77" s="286"/>
      <c r="H77" s="296">
        <f>H74*H76</f>
        <v>0</v>
      </c>
      <c r="I77" s="296">
        <f>I74*I76</f>
        <v>0</v>
      </c>
      <c r="J77" s="337"/>
      <c r="K77" s="11"/>
      <c r="L77" s="11"/>
      <c r="M77" s="11"/>
      <c r="N77" s="65">
        <f>$H$31*$H$33</f>
        <v>0</v>
      </c>
      <c r="O77" s="11"/>
      <c r="P77" s="11"/>
      <c r="Q77" s="11"/>
      <c r="R77" s="11"/>
    </row>
    <row r="78" spans="1:18" ht="12.75" customHeight="1" x14ac:dyDescent="0.2">
      <c r="A78" s="88" t="s">
        <v>177</v>
      </c>
      <c r="B78" s="61"/>
      <c r="C78" s="61"/>
      <c r="D78" s="61"/>
      <c r="E78" s="64"/>
      <c r="F78" s="286"/>
      <c r="G78" s="296"/>
      <c r="H78" s="296">
        <f>H74+H77</f>
        <v>0</v>
      </c>
      <c r="I78" s="296">
        <f>I74+I77</f>
        <v>0</v>
      </c>
      <c r="J78" s="337"/>
      <c r="K78" s="11"/>
      <c r="L78" s="11"/>
      <c r="M78" s="11"/>
      <c r="N78" s="65">
        <f>$H$31+$H$34</f>
        <v>0</v>
      </c>
      <c r="O78" s="11"/>
      <c r="P78" s="11"/>
      <c r="Q78" s="11"/>
      <c r="R78" s="11"/>
    </row>
    <row r="79" spans="1:18" ht="12.75" customHeight="1" x14ac:dyDescent="0.2">
      <c r="A79" s="88" t="s">
        <v>178</v>
      </c>
      <c r="B79" s="61"/>
      <c r="C79" s="61"/>
      <c r="D79" s="61"/>
      <c r="E79" s="64"/>
      <c r="F79" s="286"/>
      <c r="G79" s="295"/>
      <c r="H79" s="295">
        <f>H58</f>
        <v>0</v>
      </c>
      <c r="I79" s="295">
        <f>I74+I77</f>
        <v>0</v>
      </c>
      <c r="J79" s="338">
        <f>H79+I79</f>
        <v>0</v>
      </c>
      <c r="K79" s="43" t="s">
        <v>196</v>
      </c>
      <c r="L79" s="11"/>
      <c r="M79" s="11"/>
      <c r="N79" s="124">
        <f>$H$15+$H$35</f>
        <v>0</v>
      </c>
      <c r="O79" s="11"/>
      <c r="P79" s="11"/>
      <c r="Q79" s="11"/>
      <c r="R79" s="11"/>
    </row>
    <row r="80" spans="1:18" ht="11.85" customHeight="1" x14ac:dyDescent="0.2">
      <c r="A80" s="698" t="s">
        <v>179</v>
      </c>
      <c r="B80" s="711"/>
      <c r="C80" s="711"/>
      <c r="D80" s="711"/>
      <c r="E80" s="712"/>
      <c r="F80" s="286"/>
      <c r="G80" s="323"/>
      <c r="H80" s="331" t="s">
        <v>300</v>
      </c>
      <c r="I80" s="331" t="s">
        <v>301</v>
      </c>
      <c r="K80" s="11"/>
      <c r="L80" s="11"/>
      <c r="M80" s="11"/>
      <c r="N80" s="58"/>
      <c r="O80" s="11"/>
      <c r="P80" s="11"/>
      <c r="Q80" s="11"/>
      <c r="R80" s="11"/>
    </row>
    <row r="81" spans="1:18" ht="12.75" customHeight="1" x14ac:dyDescent="0.2">
      <c r="A81" s="88" t="s">
        <v>231</v>
      </c>
      <c r="B81" s="75"/>
      <c r="C81" s="61"/>
      <c r="D81" s="61"/>
      <c r="E81" s="64"/>
      <c r="F81" s="286"/>
      <c r="G81" s="286"/>
      <c r="H81" s="301">
        <v>1</v>
      </c>
      <c r="I81" s="301">
        <v>1</v>
      </c>
      <c r="K81" s="11"/>
      <c r="L81" s="11"/>
      <c r="M81" s="11"/>
      <c r="N81" s="126">
        <v>1</v>
      </c>
      <c r="O81" s="11"/>
      <c r="P81" s="11"/>
      <c r="Q81" s="11"/>
      <c r="R81" s="11"/>
    </row>
    <row r="82" spans="1:18" ht="12.75" customHeight="1" x14ac:dyDescent="0.2">
      <c r="A82" s="88" t="s">
        <v>180</v>
      </c>
      <c r="B82" s="75"/>
      <c r="C82" s="61"/>
      <c r="D82" s="61"/>
      <c r="E82" s="64"/>
      <c r="F82" s="286"/>
      <c r="G82" s="286"/>
      <c r="H82" s="295">
        <f>H79*H81</f>
        <v>0</v>
      </c>
      <c r="I82" s="295">
        <f>I79*I81</f>
        <v>0</v>
      </c>
      <c r="K82" s="11"/>
      <c r="L82" s="11"/>
      <c r="M82" s="11"/>
      <c r="N82" s="295">
        <f>N79*N81</f>
        <v>0</v>
      </c>
      <c r="O82" s="11"/>
      <c r="P82" s="11"/>
      <c r="Q82" s="11"/>
      <c r="R82" s="11"/>
    </row>
    <row r="83" spans="1:18" ht="12.75" customHeight="1" x14ac:dyDescent="0.2">
      <c r="A83" s="88" t="s">
        <v>181</v>
      </c>
      <c r="B83" s="75"/>
      <c r="C83" s="61"/>
      <c r="D83" s="61"/>
      <c r="E83" s="367"/>
      <c r="F83" s="76" t="s">
        <v>182</v>
      </c>
      <c r="G83" s="122">
        <f>G40</f>
        <v>43040</v>
      </c>
      <c r="H83" s="302">
        <f>H40</f>
        <v>3.2300000000000002E-2</v>
      </c>
      <c r="I83" s="302">
        <f>I40</f>
        <v>0.09</v>
      </c>
      <c r="K83" s="11"/>
      <c r="L83" s="11"/>
      <c r="M83" s="11"/>
      <c r="N83" s="127">
        <f>I83</f>
        <v>0.09</v>
      </c>
      <c r="O83" s="11"/>
      <c r="P83" s="11"/>
      <c r="Q83" s="11"/>
      <c r="R83" s="11"/>
    </row>
    <row r="84" spans="1:18" ht="15" customHeight="1" x14ac:dyDescent="0.2">
      <c r="A84" s="380" t="s">
        <v>337</v>
      </c>
      <c r="B84" s="75"/>
      <c r="C84" s="61"/>
      <c r="D84" s="61"/>
      <c r="E84" s="367"/>
      <c r="F84" s="304" t="s">
        <v>183</v>
      </c>
      <c r="G84" s="303">
        <f>I84+H84</f>
        <v>0</v>
      </c>
      <c r="H84" s="303">
        <f>H82*H83</f>
        <v>0</v>
      </c>
      <c r="I84" s="303">
        <f>I82*I83</f>
        <v>0</v>
      </c>
      <c r="K84" s="11"/>
      <c r="L84" s="11"/>
      <c r="M84" s="11"/>
      <c r="N84" s="303">
        <f>N82*N83</f>
        <v>0</v>
      </c>
      <c r="O84" s="11"/>
      <c r="P84" s="11"/>
      <c r="Q84" s="11"/>
      <c r="R84" s="11"/>
    </row>
    <row r="85" spans="1:18" x14ac:dyDescent="0.2">
      <c r="A85" s="362"/>
      <c r="B85" s="363"/>
      <c r="C85" s="99"/>
      <c r="D85" s="99"/>
      <c r="E85" s="436"/>
      <c r="F85" s="435"/>
      <c r="G85" s="422" t="s">
        <v>350</v>
      </c>
      <c r="H85" s="426">
        <f>'1.1 Residential'!L9</f>
        <v>0</v>
      </c>
      <c r="I85" s="289">
        <f>H85-H84</f>
        <v>0</v>
      </c>
      <c r="K85" s="11"/>
      <c r="L85" s="11"/>
      <c r="M85" s="11"/>
      <c r="N85" s="366"/>
      <c r="O85" s="11"/>
      <c r="P85" s="11"/>
      <c r="Q85" s="11"/>
      <c r="R85" s="11"/>
    </row>
    <row r="86" spans="1:18" x14ac:dyDescent="0.2">
      <c r="A86" s="11"/>
      <c r="B86" s="363"/>
      <c r="C86" s="11"/>
      <c r="D86" s="11"/>
      <c r="E86" s="434"/>
      <c r="F86" s="435"/>
      <c r="G86" s="433"/>
      <c r="H86" s="422" t="s">
        <v>348</v>
      </c>
      <c r="I86" s="289">
        <f>I85/I83</f>
        <v>0</v>
      </c>
      <c r="K86" s="11"/>
      <c r="L86" s="11"/>
      <c r="M86" s="11"/>
      <c r="N86" s="366"/>
      <c r="O86" s="11"/>
      <c r="P86" s="11"/>
      <c r="Q86" s="11"/>
      <c r="R86" s="11"/>
    </row>
    <row r="87" spans="1:18" ht="15" customHeight="1" x14ac:dyDescent="0.2">
      <c r="A87" s="425"/>
      <c r="B87" s="363"/>
      <c r="C87" s="99"/>
      <c r="D87" s="440"/>
      <c r="E87" s="441"/>
      <c r="F87" s="365"/>
      <c r="G87" s="439"/>
      <c r="H87" s="438"/>
      <c r="I87" s="437"/>
      <c r="K87" s="11"/>
      <c r="L87" s="11"/>
      <c r="M87" s="11"/>
      <c r="N87" s="366"/>
      <c r="O87" s="11"/>
      <c r="P87" s="11"/>
      <c r="Q87" s="11"/>
      <c r="R87" s="11"/>
    </row>
    <row r="88" spans="1:18" ht="12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</row>
    <row r="89" spans="1:18" ht="12.75" customHeight="1" x14ac:dyDescent="0.2">
      <c r="A89" s="319" t="s">
        <v>339</v>
      </c>
      <c r="B89" s="11"/>
      <c r="C89" s="77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ht="12.75" customHeight="1" x14ac:dyDescent="0.2">
      <c r="A90" s="319" t="s">
        <v>338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 spans="1:18" ht="12.75" customHeight="1" x14ac:dyDescent="0.2">
      <c r="B91" s="4"/>
      <c r="C91" s="4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ht="12.75" customHeight="1" x14ac:dyDescent="0.2">
      <c r="A92" s="11"/>
      <c r="B92" s="4"/>
      <c r="C92" s="4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 spans="1:18" ht="12.75" customHeight="1" x14ac:dyDescent="0.2">
      <c r="A93" s="4"/>
      <c r="B93" s="4"/>
      <c r="C93" s="4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ht="12.75" customHeight="1" x14ac:dyDescent="0.2">
      <c r="A94"/>
      <c r="B94"/>
      <c r="C94"/>
      <c r="D94" s="11"/>
      <c r="E94" s="109" t="s">
        <v>251</v>
      </c>
      <c r="F94" s="100"/>
      <c r="G94" s="3"/>
      <c r="H94" s="11"/>
      <c r="I94" s="98"/>
      <c r="J94" s="11"/>
      <c r="K94" s="11"/>
      <c r="L94" s="11"/>
      <c r="M94" s="11"/>
      <c r="N94" s="11"/>
      <c r="O94" s="11"/>
      <c r="P94" s="11"/>
      <c r="Q94" s="11"/>
      <c r="R94" s="11"/>
    </row>
    <row r="95" spans="1:18" ht="12.75" customHeight="1" x14ac:dyDescent="0.2">
      <c r="A95"/>
      <c r="B95"/>
      <c r="C95"/>
      <c r="D95" s="11"/>
      <c r="E95" s="101" t="s">
        <v>252</v>
      </c>
      <c r="F95" s="102"/>
      <c r="G95" s="102"/>
      <c r="H95" s="103"/>
      <c r="I95" s="97"/>
      <c r="J95" s="11"/>
      <c r="K95" s="11"/>
      <c r="L95" s="11"/>
      <c r="M95" s="11"/>
      <c r="N95" s="11"/>
      <c r="O95" s="11"/>
      <c r="P95" s="11"/>
      <c r="Q95" s="11"/>
      <c r="R95" s="11"/>
    </row>
    <row r="96" spans="1:18" ht="12.75" customHeight="1" x14ac:dyDescent="0.2">
      <c r="A96"/>
      <c r="B96"/>
      <c r="C96"/>
      <c r="D96" s="11"/>
      <c r="E96" s="104" t="s">
        <v>253</v>
      </c>
      <c r="F96" s="105"/>
      <c r="G96" s="105"/>
      <c r="H96" s="106"/>
      <c r="I96" s="97"/>
      <c r="J96" s="11"/>
      <c r="K96" s="11"/>
      <c r="L96" s="11"/>
      <c r="M96" s="11"/>
      <c r="N96" s="11"/>
      <c r="O96" s="11"/>
      <c r="P96" s="11"/>
      <c r="Q96" s="11"/>
      <c r="R96" s="11"/>
    </row>
    <row r="97" spans="1:18" ht="12.75" customHeight="1" x14ac:dyDescent="0.2">
      <c r="A97"/>
      <c r="B97"/>
      <c r="C97"/>
      <c r="D97" s="11"/>
      <c r="E97" s="104"/>
      <c r="F97" s="105" t="s">
        <v>254</v>
      </c>
      <c r="G97" s="110">
        <v>0.5</v>
      </c>
      <c r="H97" s="111"/>
      <c r="I97" s="99"/>
      <c r="J97" s="11"/>
      <c r="K97" s="11"/>
      <c r="L97" s="11"/>
      <c r="M97" s="11"/>
      <c r="N97" s="11"/>
      <c r="O97" s="11"/>
      <c r="P97" s="11"/>
      <c r="Q97" s="11"/>
      <c r="R97" s="11"/>
    </row>
    <row r="98" spans="1:18" ht="12.75" customHeight="1" x14ac:dyDescent="0.2">
      <c r="A98"/>
      <c r="B98"/>
      <c r="C98"/>
      <c r="D98" s="11"/>
      <c r="E98" s="104"/>
      <c r="F98" s="105" t="s">
        <v>255</v>
      </c>
      <c r="G98" s="110">
        <v>0.25</v>
      </c>
      <c r="H98" s="111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 spans="1:18" ht="12.75" customHeight="1" x14ac:dyDescent="0.2">
      <c r="A99"/>
      <c r="B99"/>
      <c r="C99"/>
      <c r="D99" s="11"/>
      <c r="E99" s="104"/>
      <c r="F99" s="105" t="s">
        <v>256</v>
      </c>
      <c r="G99" s="110">
        <v>0.75</v>
      </c>
      <c r="H99" s="1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8" ht="12.75" customHeight="1" x14ac:dyDescent="0.2">
      <c r="A100"/>
      <c r="B100"/>
      <c r="C100"/>
      <c r="D100" s="11"/>
      <c r="E100" s="107"/>
      <c r="F100" s="108" t="s">
        <v>257</v>
      </c>
      <c r="G100" s="112">
        <v>0.75</v>
      </c>
      <c r="H100" s="113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:18" ht="12.75" customHeight="1" x14ac:dyDescent="0.2">
      <c r="A101" s="11"/>
      <c r="B101" s="11"/>
      <c r="C101" s="11"/>
      <c r="D101" s="11"/>
      <c r="E101" s="116" t="s">
        <v>260</v>
      </c>
      <c r="F101" s="114"/>
      <c r="G101" s="115"/>
      <c r="H101" s="64"/>
      <c r="I101" s="99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ht="12.7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:18" ht="12.7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:18" ht="12.7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1:18" ht="12.7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:18" ht="12.75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</row>
    <row r="107" spans="1:18" ht="12.75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</row>
  </sheetData>
  <sheetProtection algorithmName="SHA-512" hashValue="Ne5piz8xOnJvwScLqxk3+gzpaPTl3ok2su2UkoaCjaAiaIhAOGO8PYqEvyP1rQJkJho7FyFE25M726JZl9znXA==" saltValue="QMCRD37x91/baZFRky0lvg==" spinCount="100000" sheet="1" objects="1" scenarios="1"/>
  <mergeCells count="40">
    <mergeCell ref="A76:E76"/>
    <mergeCell ref="A80:E80"/>
    <mergeCell ref="A74:E75"/>
    <mergeCell ref="F74:F75"/>
    <mergeCell ref="G74:G75"/>
    <mergeCell ref="H47:I47"/>
    <mergeCell ref="Q47:R47"/>
    <mergeCell ref="A48:E48"/>
    <mergeCell ref="H74:H75"/>
    <mergeCell ref="I74:I75"/>
    <mergeCell ref="N74:N75"/>
    <mergeCell ref="A50:E50"/>
    <mergeCell ref="A51:E51"/>
    <mergeCell ref="A54:E54"/>
    <mergeCell ref="I58:I59"/>
    <mergeCell ref="A59:E59"/>
    <mergeCell ref="D66:E66"/>
    <mergeCell ref="A49:E49"/>
    <mergeCell ref="C45:G45"/>
    <mergeCell ref="G31:G32"/>
    <mergeCell ref="H31:H32"/>
    <mergeCell ref="N31:N32"/>
    <mergeCell ref="A8:E8"/>
    <mergeCell ref="A11:E11"/>
    <mergeCell ref="I15:I16"/>
    <mergeCell ref="A16:E16"/>
    <mergeCell ref="I31:I32"/>
    <mergeCell ref="D23:E23"/>
    <mergeCell ref="A33:E33"/>
    <mergeCell ref="A37:E37"/>
    <mergeCell ref="A31:E32"/>
    <mergeCell ref="F31:F32"/>
    <mergeCell ref="C44:G44"/>
    <mergeCell ref="A7:E7"/>
    <mergeCell ref="H4:I4"/>
    <mergeCell ref="C1:G1"/>
    <mergeCell ref="C2:G2"/>
    <mergeCell ref="Q4:R4"/>
    <mergeCell ref="A5:E5"/>
    <mergeCell ref="A6:E6"/>
  </mergeCells>
  <dataValidations count="1">
    <dataValidation type="list" allowBlank="1" showInputMessage="1" showErrorMessage="1" sqref="H76:I76 H33:I33 N33 N76">
      <formula1>boost</formula1>
    </dataValidation>
  </dataValidations>
  <pageMargins left="0.75" right="0.75" top="0.5" bottom="0.25" header="0.3" footer="0.3"/>
  <pageSetup orientation="landscape" r:id="rId1"/>
  <rowBreaks count="1" manualBreakCount="1">
    <brk id="43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44"/>
  </sheetPr>
  <dimension ref="A1:AB131"/>
  <sheetViews>
    <sheetView showGridLines="0" zoomScaleNormal="100" workbookViewId="0">
      <selection activeCell="E1" sqref="E1:L1"/>
    </sheetView>
  </sheetViews>
  <sheetFormatPr defaultColWidth="9.140625" defaultRowHeight="15.75" customHeight="1" x14ac:dyDescent="0.2"/>
  <cols>
    <col min="1" max="1" width="3.140625" style="6" customWidth="1"/>
    <col min="2" max="3" width="9.85546875" style="6" customWidth="1"/>
    <col min="4" max="4" width="9.85546875" style="16" customWidth="1"/>
    <col min="5" max="13" width="9.28515625" style="8" customWidth="1"/>
    <col min="14" max="14" width="9.28515625" style="2" customWidth="1"/>
    <col min="15" max="15" width="10.140625" style="4" customWidth="1"/>
    <col min="16" max="16" width="9.28515625" style="9" customWidth="1"/>
    <col min="17" max="17" width="9.28515625" style="2" customWidth="1"/>
    <col min="18" max="18" width="10.140625" style="2" customWidth="1"/>
    <col min="19" max="19" width="9.140625" style="2"/>
    <col min="20" max="16384" width="9.140625" style="4"/>
  </cols>
  <sheetData>
    <row r="1" spans="1:28" ht="14.1" customHeight="1" x14ac:dyDescent="0.2">
      <c r="A1" s="96"/>
      <c r="B1" s="648" t="s">
        <v>142</v>
      </c>
      <c r="C1" s="649"/>
      <c r="D1" s="650"/>
      <c r="E1" s="719" t="str">
        <f>'1.1 Residential'!E1:L1</f>
        <v xml:space="preserve"> </v>
      </c>
      <c r="F1" s="720"/>
      <c r="G1" s="720"/>
      <c r="H1" s="720"/>
      <c r="I1" s="720"/>
      <c r="J1" s="720"/>
      <c r="K1" s="720"/>
      <c r="L1" s="721"/>
      <c r="M1"/>
      <c r="N1" s="96" t="s">
        <v>117</v>
      </c>
      <c r="O1" s="245" t="str">
        <f>IF('1.1 Residential'!P1&gt;0,'1.1 Residential'!P1,"")</f>
        <v xml:space="preserve"> </v>
      </c>
      <c r="P1" s="1"/>
      <c r="Q1" s="80"/>
      <c r="S1" s="3"/>
      <c r="X1"/>
      <c r="Y1"/>
      <c r="Z1"/>
    </row>
    <row r="2" spans="1:28" ht="14.1" customHeight="1" x14ac:dyDescent="0.2">
      <c r="A2" s="96"/>
      <c r="B2" s="648" t="s">
        <v>71</v>
      </c>
      <c r="C2" s="649"/>
      <c r="D2" s="650"/>
      <c r="E2" s="719" t="str">
        <f>'1.1 Residential'!E2:L2</f>
        <v xml:space="preserve"> </v>
      </c>
      <c r="F2" s="720"/>
      <c r="G2" s="720"/>
      <c r="H2" s="720"/>
      <c r="I2" s="720"/>
      <c r="J2" s="720"/>
      <c r="K2" s="720"/>
      <c r="L2" s="721"/>
      <c r="N2" s="100"/>
      <c r="O2" s="197" t="s">
        <v>116</v>
      </c>
      <c r="Q2" s="78"/>
      <c r="R2" s="79"/>
      <c r="S2" s="79"/>
      <c r="T2" s="79"/>
      <c r="U2" s="79"/>
      <c r="V2" s="79"/>
      <c r="W2" s="79"/>
      <c r="X2"/>
      <c r="Y2"/>
      <c r="Z2"/>
      <c r="AA2" s="46"/>
    </row>
    <row r="3" spans="1:28" ht="14.1" customHeight="1" x14ac:dyDescent="0.2">
      <c r="F3" s="3"/>
      <c r="G3" s="3"/>
      <c r="H3" s="3"/>
      <c r="I3" s="3"/>
      <c r="J3" s="3"/>
      <c r="K3" s="3"/>
      <c r="L3" s="3"/>
      <c r="M3" s="3"/>
      <c r="N3" s="191" t="s">
        <v>267</v>
      </c>
      <c r="O3" s="247" t="str">
        <f>'1.1 Residential'!O3</f>
        <v xml:space="preserve"> </v>
      </c>
      <c r="Q3" s="79"/>
      <c r="R3" s="79"/>
      <c r="S3" s="79"/>
      <c r="T3" s="79"/>
      <c r="U3" s="79"/>
      <c r="V3" s="79"/>
      <c r="W3" s="79"/>
      <c r="X3"/>
      <c r="Y3"/>
      <c r="Z3"/>
    </row>
    <row r="4" spans="1:28" ht="15.75" customHeight="1" x14ac:dyDescent="0.25">
      <c r="A4" s="5"/>
      <c r="C4" s="5"/>
      <c r="D4" s="7"/>
      <c r="E4" s="7" t="s">
        <v>89</v>
      </c>
      <c r="F4" s="47" t="s">
        <v>288</v>
      </c>
      <c r="K4" s="3"/>
      <c r="L4" s="3"/>
      <c r="M4" s="3"/>
      <c r="N4" s="3"/>
      <c r="O4" s="96" t="s">
        <v>249</v>
      </c>
      <c r="Q4" s="79"/>
      <c r="R4" s="79"/>
      <c r="S4" s="79"/>
      <c r="T4" s="79"/>
      <c r="U4" s="79"/>
      <c r="V4" s="79"/>
      <c r="W4" s="79"/>
      <c r="X4"/>
      <c r="Y4"/>
      <c r="Z4"/>
    </row>
    <row r="5" spans="1:28" ht="12.75" customHeight="1" x14ac:dyDescent="0.2">
      <c r="A5" s="5"/>
      <c r="B5" s="198" t="s">
        <v>107</v>
      </c>
      <c r="C5" s="5"/>
      <c r="D5" s="11"/>
      <c r="E5" s="3"/>
      <c r="F5" s="3"/>
      <c r="G5" s="3"/>
      <c r="H5" s="3"/>
      <c r="I5" s="3"/>
      <c r="J5" s="3"/>
      <c r="K5" s="80"/>
      <c r="O5" s="42"/>
      <c r="Q5" s="79"/>
      <c r="R5" s="79"/>
      <c r="S5" s="79"/>
      <c r="T5" s="79"/>
      <c r="U5" s="79"/>
      <c r="V5" s="79"/>
      <c r="W5" s="79"/>
      <c r="X5"/>
      <c r="Y5"/>
      <c r="Z5"/>
      <c r="AA5" s="15"/>
    </row>
    <row r="6" spans="1:28" ht="12.75" customHeight="1" x14ac:dyDescent="0.2">
      <c r="B6" s="5"/>
      <c r="C6" s="10" t="s">
        <v>129</v>
      </c>
      <c r="D6" s="11"/>
      <c r="E6" s="11"/>
      <c r="F6" s="80"/>
      <c r="G6" s="80"/>
      <c r="H6" s="80"/>
      <c r="I6" s="80"/>
      <c r="J6" s="80"/>
      <c r="K6" s="80"/>
      <c r="L6" s="223" t="str">
        <f>IF('1.1 Residential'!L6&gt;0,'1.1 Residential'!L6,"")</f>
        <v xml:space="preserve"> </v>
      </c>
      <c r="Q6" s="79"/>
      <c r="R6" s="79"/>
      <c r="S6" s="79"/>
      <c r="T6" s="79"/>
      <c r="U6" s="79"/>
      <c r="V6" s="79"/>
      <c r="W6" s="79"/>
      <c r="X6"/>
      <c r="Y6"/>
      <c r="Z6"/>
    </row>
    <row r="7" spans="1:28" ht="12.75" customHeight="1" x14ac:dyDescent="0.2">
      <c r="A7" s="5"/>
      <c r="B7" s="10"/>
      <c r="C7" s="10" t="s">
        <v>130</v>
      </c>
      <c r="D7" s="11"/>
      <c r="E7" s="80"/>
      <c r="F7" s="80"/>
      <c r="G7" s="80"/>
      <c r="H7" s="80"/>
      <c r="I7" s="80"/>
      <c r="J7" s="80"/>
      <c r="K7" s="80"/>
      <c r="L7" s="574" t="str">
        <f>IF('1.1 Residential'!L7&gt;0,'1.1 Residential'!L7,"")</f>
        <v xml:space="preserve"> </v>
      </c>
      <c r="M7" s="722"/>
      <c r="N7" s="723"/>
      <c r="Q7" s="79"/>
      <c r="R7" s="79"/>
      <c r="S7" s="79"/>
      <c r="T7" s="79"/>
      <c r="U7" s="79"/>
      <c r="V7" s="79"/>
      <c r="W7" s="79"/>
      <c r="X7"/>
      <c r="Y7"/>
      <c r="Z7"/>
    </row>
    <row r="8" spans="1:28" ht="12.75" customHeight="1" x14ac:dyDescent="0.2">
      <c r="A8" s="5"/>
      <c r="B8" s="10"/>
      <c r="C8" s="10" t="s">
        <v>193</v>
      </c>
      <c r="D8" s="11"/>
      <c r="E8" s="3"/>
      <c r="F8" s="80"/>
      <c r="G8" s="80"/>
      <c r="H8" s="80"/>
      <c r="I8" s="80"/>
      <c r="J8" s="80"/>
      <c r="K8" s="85" t="s">
        <v>189</v>
      </c>
      <c r="L8" s="145"/>
      <c r="M8"/>
      <c r="N8" s="3"/>
      <c r="Q8" s="79"/>
      <c r="R8" s="79"/>
      <c r="S8" s="79"/>
      <c r="T8" s="79"/>
      <c r="U8" s="79"/>
      <c r="V8" s="79"/>
      <c r="W8" s="79"/>
      <c r="X8"/>
      <c r="Y8"/>
      <c r="Z8"/>
    </row>
    <row r="9" spans="1:28" ht="12.75" customHeight="1" x14ac:dyDescent="0.2">
      <c r="A9" s="5"/>
      <c r="B9" s="10"/>
      <c r="C9" s="201"/>
      <c r="D9" s="201"/>
      <c r="E9" s="201"/>
      <c r="F9" s="80"/>
      <c r="G9" s="80"/>
      <c r="H9" s="80"/>
      <c r="I9" s="80"/>
      <c r="J9" s="80"/>
      <c r="K9" s="85" t="s">
        <v>188</v>
      </c>
      <c r="L9" s="145"/>
      <c r="M9"/>
      <c r="N9" s="3"/>
      <c r="Q9" s="79"/>
      <c r="R9" s="79"/>
      <c r="S9" s="79"/>
      <c r="T9" s="79"/>
      <c r="U9" s="79"/>
      <c r="V9" s="79"/>
      <c r="W9" s="79"/>
      <c r="X9"/>
      <c r="Y9"/>
      <c r="Z9"/>
    </row>
    <row r="10" spans="1:28" ht="12.75" customHeight="1" x14ac:dyDescent="0.2">
      <c r="A10" s="5"/>
      <c r="B10" s="198" t="s">
        <v>70</v>
      </c>
      <c r="C10" s="5"/>
      <c r="D10" s="11"/>
      <c r="E10" s="3"/>
      <c r="F10" s="3"/>
      <c r="G10" s="3"/>
      <c r="H10" s="3"/>
      <c r="I10" s="3"/>
      <c r="J10" s="3"/>
      <c r="K10" s="3"/>
      <c r="L10" s="4"/>
      <c r="M10"/>
      <c r="N10" s="3"/>
      <c r="Q10" s="79"/>
      <c r="R10" s="79"/>
      <c r="S10" s="79"/>
      <c r="T10" s="79"/>
      <c r="U10" s="79"/>
      <c r="V10" s="79"/>
      <c r="W10" s="79"/>
      <c r="X10"/>
      <c r="Y10"/>
      <c r="Z10"/>
      <c r="AA10" s="17"/>
    </row>
    <row r="11" spans="1:28" ht="12.75" customHeight="1" x14ac:dyDescent="0.25">
      <c r="A11" s="13"/>
      <c r="B11" s="198"/>
      <c r="C11" s="14"/>
      <c r="D11" s="11"/>
      <c r="E11" s="199" t="s">
        <v>94</v>
      </c>
      <c r="F11" s="3"/>
      <c r="G11" s="3"/>
      <c r="H11" s="3"/>
      <c r="I11" s="3"/>
      <c r="J11" s="3"/>
      <c r="K11" s="3"/>
      <c r="N11" s="3"/>
      <c r="Q11" s="79"/>
      <c r="R11" s="79"/>
      <c r="S11" s="79"/>
      <c r="T11" s="79"/>
      <c r="U11" s="79"/>
      <c r="V11" s="79"/>
      <c r="W11" s="79"/>
      <c r="X11"/>
      <c r="Y11"/>
      <c r="Z11"/>
      <c r="AA11" s="17"/>
    </row>
    <row r="12" spans="1:28" ht="12.75" customHeight="1" x14ac:dyDescent="0.2">
      <c r="A12" s="5"/>
      <c r="B12" s="195" t="s">
        <v>90</v>
      </c>
      <c r="C12" s="729" t="s">
        <v>93</v>
      </c>
      <c r="D12" s="730"/>
      <c r="E12" s="731"/>
      <c r="F12" s="195" t="s">
        <v>95</v>
      </c>
      <c r="G12" s="195" t="s">
        <v>96</v>
      </c>
      <c r="H12" s="195" t="s">
        <v>97</v>
      </c>
      <c r="I12" s="195" t="s">
        <v>98</v>
      </c>
      <c r="J12" s="195" t="s">
        <v>99</v>
      </c>
      <c r="K12" s="195" t="s">
        <v>100</v>
      </c>
      <c r="L12" s="195" t="s">
        <v>101</v>
      </c>
      <c r="P12" s="18"/>
      <c r="Q12" s="79"/>
      <c r="R12" s="79"/>
      <c r="S12" s="79"/>
      <c r="T12" s="79"/>
      <c r="U12" s="79"/>
      <c r="V12" s="79"/>
      <c r="W12" s="79"/>
      <c r="X12"/>
      <c r="Y12"/>
      <c r="Z12"/>
      <c r="AA12" s="17"/>
    </row>
    <row r="13" spans="1:28" s="21" customFormat="1" ht="12.75" customHeight="1" x14ac:dyDescent="0.2">
      <c r="A13" s="19"/>
      <c r="B13" s="577" t="s">
        <v>88</v>
      </c>
      <c r="C13" s="732" t="s">
        <v>102</v>
      </c>
      <c r="D13" s="739"/>
      <c r="E13" s="740"/>
      <c r="F13" s="725" t="s">
        <v>103</v>
      </c>
      <c r="G13" s="580" t="s">
        <v>302</v>
      </c>
      <c r="H13" s="580" t="s">
        <v>303</v>
      </c>
      <c r="I13" s="580" t="s">
        <v>304</v>
      </c>
      <c r="J13" s="580" t="s">
        <v>104</v>
      </c>
      <c r="K13" s="580" t="s">
        <v>105</v>
      </c>
      <c r="L13" s="580" t="s">
        <v>140</v>
      </c>
      <c r="P13" s="20"/>
      <c r="Q13" s="79"/>
      <c r="R13" s="79"/>
      <c r="S13" s="79"/>
      <c r="T13" s="79"/>
      <c r="U13" s="79"/>
      <c r="V13" s="79"/>
      <c r="W13" s="79"/>
      <c r="X13"/>
      <c r="Y13"/>
      <c r="Z13"/>
      <c r="AA13" s="17"/>
      <c r="AB13" s="4"/>
    </row>
    <row r="14" spans="1:28" s="21" customFormat="1" ht="12.75" customHeight="1" x14ac:dyDescent="0.2">
      <c r="A14" s="19"/>
      <c r="B14" s="577"/>
      <c r="C14" s="732"/>
      <c r="D14" s="739"/>
      <c r="E14" s="740"/>
      <c r="F14" s="578"/>
      <c r="G14" s="578"/>
      <c r="H14" s="578"/>
      <c r="I14" s="578"/>
      <c r="J14" s="580"/>
      <c r="K14" s="580"/>
      <c r="L14" s="580"/>
      <c r="P14" s="20"/>
      <c r="Q14" s="79"/>
      <c r="R14" s="79"/>
      <c r="S14" s="79"/>
      <c r="T14" s="79"/>
      <c r="U14" s="79"/>
      <c r="V14" s="79"/>
      <c r="W14" s="79"/>
      <c r="X14"/>
      <c r="Y14"/>
      <c r="Z14"/>
      <c r="AA14" s="17"/>
      <c r="AB14" s="4"/>
    </row>
    <row r="15" spans="1:28" s="21" customFormat="1" ht="12.75" customHeight="1" x14ac:dyDescent="0.2">
      <c r="A15" s="19"/>
      <c r="B15" s="593"/>
      <c r="C15" s="741"/>
      <c r="D15" s="742"/>
      <c r="E15" s="743"/>
      <c r="F15" s="579"/>
      <c r="G15" s="579"/>
      <c r="H15" s="579"/>
      <c r="I15" s="579"/>
      <c r="J15" s="724"/>
      <c r="K15" s="724"/>
      <c r="L15" s="724"/>
      <c r="P15" s="20"/>
      <c r="Q15" s="79"/>
      <c r="R15" s="79"/>
      <c r="S15" s="79"/>
      <c r="T15" s="79"/>
      <c r="U15" s="79"/>
      <c r="V15" s="79"/>
      <c r="W15" s="79"/>
      <c r="X15"/>
      <c r="Y15"/>
      <c r="Z15"/>
      <c r="AA15" s="17"/>
      <c r="AB15" s="4"/>
    </row>
    <row r="16" spans="1:28" ht="12.75" customHeight="1" x14ac:dyDescent="0.2">
      <c r="A16" s="5"/>
      <c r="B16" s="144" t="str">
        <f>IF('1.1 Residential'!B16="","",'1.1 Residential'!B16)</f>
        <v/>
      </c>
      <c r="C16" s="726" t="str">
        <f>IF('1.1 Residential'!C16:E16="","",'1.1 Residential'!C16:E16)</f>
        <v/>
      </c>
      <c r="D16" s="727"/>
      <c r="E16" s="728"/>
      <c r="F16" s="156"/>
      <c r="G16" s="153"/>
      <c r="H16" s="225"/>
      <c r="I16" s="154"/>
      <c r="J16" s="373"/>
      <c r="K16" s="225"/>
      <c r="L16" s="225"/>
      <c r="M16" s="4"/>
      <c r="N16" s="4"/>
      <c r="P16" s="22"/>
      <c r="Q16" s="79"/>
      <c r="R16" s="79"/>
      <c r="S16" s="79"/>
      <c r="T16" s="79"/>
      <c r="U16" s="79"/>
      <c r="V16" s="79"/>
      <c r="W16" s="79"/>
      <c r="AA16" s="17"/>
    </row>
    <row r="17" spans="1:27" ht="12.75" customHeight="1" x14ac:dyDescent="0.2">
      <c r="A17" s="5"/>
      <c r="B17" s="144" t="str">
        <f>IF('1.1 Residential'!B17="","",'1.1 Residential'!B17)</f>
        <v/>
      </c>
      <c r="C17" s="726" t="str">
        <f>IF('1.1 Residential'!C17:E17="","",'1.1 Residential'!C17:E17)</f>
        <v/>
      </c>
      <c r="D17" s="727"/>
      <c r="E17" s="728"/>
      <c r="F17" s="156"/>
      <c r="G17" s="153"/>
      <c r="H17" s="225"/>
      <c r="I17" s="154"/>
      <c r="J17" s="373"/>
      <c r="K17" s="225"/>
      <c r="L17" s="225"/>
      <c r="M17" s="4"/>
      <c r="N17" s="4"/>
      <c r="P17" s="22"/>
      <c r="Q17" s="79"/>
      <c r="R17" s="79"/>
      <c r="S17" s="79"/>
      <c r="T17" s="79"/>
      <c r="U17" s="79"/>
      <c r="V17" s="79"/>
      <c r="W17" s="79"/>
      <c r="AA17" s="17"/>
    </row>
    <row r="18" spans="1:27" ht="12.75" customHeight="1" x14ac:dyDescent="0.2">
      <c r="A18" s="5"/>
      <c r="B18" s="144" t="str">
        <f>IF('1.1 Residential'!B18="","",'1.1 Residential'!B18)</f>
        <v/>
      </c>
      <c r="C18" s="726" t="str">
        <f>IF('1.1 Residential'!C18:E18="","",'1.1 Residential'!C18:E18)</f>
        <v/>
      </c>
      <c r="D18" s="727"/>
      <c r="E18" s="728"/>
      <c r="F18" s="156"/>
      <c r="G18" s="153"/>
      <c r="H18" s="225"/>
      <c r="I18" s="154"/>
      <c r="J18" s="373"/>
      <c r="K18" s="225"/>
      <c r="L18" s="225"/>
      <c r="M18" s="4"/>
      <c r="N18" s="4"/>
      <c r="P18" s="22"/>
      <c r="Q18" s="79"/>
      <c r="R18" s="79"/>
      <c r="S18" s="79"/>
      <c r="T18" s="79"/>
      <c r="U18" s="79"/>
      <c r="V18" s="79"/>
      <c r="W18" s="79"/>
      <c r="AA18" s="17"/>
    </row>
    <row r="19" spans="1:27" ht="12.75" customHeight="1" x14ac:dyDescent="0.2">
      <c r="A19" s="5"/>
      <c r="B19" s="144" t="str">
        <f>IF('1.1 Residential'!B19="","",'1.1 Residential'!B19)</f>
        <v/>
      </c>
      <c r="C19" s="726" t="str">
        <f>IF('1.1 Residential'!C19:E19="","",'1.1 Residential'!C19:E19)</f>
        <v/>
      </c>
      <c r="D19" s="727"/>
      <c r="E19" s="728"/>
      <c r="F19" s="156"/>
      <c r="G19" s="153"/>
      <c r="H19" s="225"/>
      <c r="I19" s="154"/>
      <c r="J19" s="373"/>
      <c r="K19" s="225"/>
      <c r="L19" s="225"/>
      <c r="M19" s="4"/>
      <c r="N19" s="4"/>
      <c r="P19" s="22"/>
      <c r="Q19" s="79"/>
      <c r="R19" s="79"/>
      <c r="S19" s="79"/>
      <c r="T19" s="79"/>
      <c r="U19" s="79"/>
      <c r="V19" s="79"/>
      <c r="W19" s="79"/>
      <c r="AA19" s="17"/>
    </row>
    <row r="20" spans="1:27" ht="12.75" customHeight="1" x14ac:dyDescent="0.2">
      <c r="A20" s="5"/>
      <c r="B20" s="144" t="str">
        <f>IF('1.1 Residential'!B20="","",'1.1 Residential'!B20)</f>
        <v/>
      </c>
      <c r="C20" s="726" t="str">
        <f>IF('1.1 Residential'!C20:E20="","",'1.1 Residential'!C20:E20)</f>
        <v/>
      </c>
      <c r="D20" s="727"/>
      <c r="E20" s="728"/>
      <c r="F20" s="156"/>
      <c r="G20" s="153"/>
      <c r="H20" s="225"/>
      <c r="I20" s="154"/>
      <c r="J20" s="373"/>
      <c r="K20" s="225"/>
      <c r="L20" s="225"/>
      <c r="M20" s="4"/>
      <c r="N20" s="4"/>
      <c r="P20" s="22"/>
      <c r="Q20" s="79"/>
      <c r="R20" s="79"/>
      <c r="S20" s="79"/>
      <c r="T20" s="79"/>
      <c r="U20" s="79"/>
      <c r="V20" s="79"/>
      <c r="W20" s="79"/>
      <c r="AA20" s="17"/>
    </row>
    <row r="21" spans="1:27" ht="12.75" customHeight="1" x14ac:dyDescent="0.2">
      <c r="A21" s="5"/>
      <c r="B21" s="144" t="str">
        <f>IF('1.1 Residential'!B21="","",'1.1 Residential'!B21)</f>
        <v/>
      </c>
      <c r="C21" s="726" t="str">
        <f>IF('1.1 Residential'!C21:E21="","",'1.1 Residential'!C21:E21)</f>
        <v/>
      </c>
      <c r="D21" s="727"/>
      <c r="E21" s="728"/>
      <c r="F21" s="156"/>
      <c r="G21" s="153"/>
      <c r="H21" s="225"/>
      <c r="I21" s="154"/>
      <c r="J21" s="373"/>
      <c r="K21" s="225"/>
      <c r="L21" s="225"/>
      <c r="M21" s="4"/>
      <c r="N21" s="4"/>
      <c r="P21" s="22"/>
      <c r="Q21" s="79"/>
      <c r="R21" s="79"/>
      <c r="S21" s="79"/>
      <c r="T21" s="79"/>
      <c r="U21" s="79"/>
      <c r="V21" s="79"/>
      <c r="W21" s="79"/>
      <c r="AA21" s="17"/>
    </row>
    <row r="22" spans="1:27" ht="12.75" customHeight="1" x14ac:dyDescent="0.2">
      <c r="A22" s="5"/>
      <c r="B22" s="144" t="str">
        <f>IF('1.1 Residential'!B22="","",'1.1 Residential'!B22)</f>
        <v/>
      </c>
      <c r="C22" s="726" t="str">
        <f>IF('1.1 Residential'!C22:E22="","",'1.1 Residential'!C22:E22)</f>
        <v/>
      </c>
      <c r="D22" s="727"/>
      <c r="E22" s="728"/>
      <c r="F22" s="156"/>
      <c r="G22" s="153"/>
      <c r="H22" s="225"/>
      <c r="I22" s="154"/>
      <c r="J22" s="373"/>
      <c r="K22" s="225"/>
      <c r="L22" s="225"/>
      <c r="M22" s="4"/>
      <c r="N22" s="4"/>
      <c r="P22" s="22"/>
      <c r="Q22" s="79"/>
      <c r="R22" s="79"/>
      <c r="S22" s="79"/>
      <c r="T22" s="79"/>
      <c r="U22" s="79"/>
      <c r="V22" s="79"/>
      <c r="W22" s="79"/>
      <c r="AA22" s="17"/>
    </row>
    <row r="23" spans="1:27" ht="12.75" customHeight="1" x14ac:dyDescent="0.2">
      <c r="A23" s="5"/>
      <c r="B23" s="144" t="str">
        <f>IF('1.1 Residential'!B23="","",'1.1 Residential'!B23)</f>
        <v/>
      </c>
      <c r="C23" s="726" t="str">
        <f>IF('1.1 Residential'!C23:E23="","",'1.1 Residential'!C23:E23)</f>
        <v/>
      </c>
      <c r="D23" s="727"/>
      <c r="E23" s="728"/>
      <c r="F23" s="156"/>
      <c r="G23" s="153"/>
      <c r="H23" s="225"/>
      <c r="I23" s="154"/>
      <c r="J23" s="373"/>
      <c r="K23" s="225"/>
      <c r="L23" s="225"/>
      <c r="M23" s="4"/>
      <c r="N23" s="4"/>
      <c r="P23" s="22"/>
      <c r="Q23" s="79"/>
      <c r="R23" s="79"/>
      <c r="S23" s="79"/>
      <c r="T23" s="79"/>
      <c r="U23" s="79"/>
      <c r="V23" s="79"/>
      <c r="W23" s="79"/>
      <c r="AA23" s="17"/>
    </row>
    <row r="24" spans="1:27" ht="12.75" customHeight="1" x14ac:dyDescent="0.2">
      <c r="A24" s="5"/>
      <c r="B24" s="144" t="str">
        <f>IF('1.1 Residential'!B24="","",'1.1 Residential'!B24)</f>
        <v/>
      </c>
      <c r="C24" s="726" t="str">
        <f>IF('1.1 Residential'!C24:E24="","",'1.1 Residential'!C24:E24)</f>
        <v/>
      </c>
      <c r="D24" s="727"/>
      <c r="E24" s="728"/>
      <c r="F24" s="156"/>
      <c r="G24" s="153"/>
      <c r="H24" s="225"/>
      <c r="I24" s="154"/>
      <c r="J24" s="373"/>
      <c r="K24" s="225"/>
      <c r="L24" s="225"/>
      <c r="M24" s="4"/>
      <c r="N24" s="4"/>
      <c r="P24" s="22"/>
      <c r="Q24" s="79"/>
      <c r="R24" s="79"/>
      <c r="S24" s="79"/>
      <c r="T24" s="79"/>
      <c r="U24" s="79"/>
      <c r="V24" s="79"/>
      <c r="W24" s="79"/>
      <c r="AA24" s="17"/>
    </row>
    <row r="25" spans="1:27" ht="12.75" customHeight="1" x14ac:dyDescent="0.2">
      <c r="A25" s="5"/>
      <c r="B25" s="144" t="str">
        <f>IF('1.1 Residential'!B25="","",'1.1 Residential'!B25)</f>
        <v/>
      </c>
      <c r="C25" s="726" t="str">
        <f>IF('1.1 Residential'!C25:E25="","",'1.1 Residential'!C25:E25)</f>
        <v/>
      </c>
      <c r="D25" s="727"/>
      <c r="E25" s="728"/>
      <c r="F25" s="156"/>
      <c r="G25" s="153"/>
      <c r="H25" s="225"/>
      <c r="I25" s="154"/>
      <c r="J25" s="373"/>
      <c r="K25" s="225"/>
      <c r="L25" s="225"/>
      <c r="M25" s="4"/>
      <c r="N25" s="4"/>
      <c r="P25" s="22"/>
      <c r="Q25" s="79"/>
      <c r="R25" s="79"/>
      <c r="S25" s="79"/>
      <c r="T25" s="79"/>
      <c r="U25" s="79"/>
      <c r="V25" s="79"/>
      <c r="W25" s="79"/>
      <c r="AA25" s="23"/>
    </row>
    <row r="26" spans="1:27" ht="12.75" customHeight="1" x14ac:dyDescent="0.2">
      <c r="A26" s="5"/>
      <c r="B26" s="744" t="s">
        <v>286</v>
      </c>
      <c r="C26" s="756"/>
      <c r="D26" s="756"/>
      <c r="E26" s="757"/>
      <c r="F26" s="222">
        <f>SUM(F16:F25)</f>
        <v>0</v>
      </c>
      <c r="G26" s="142"/>
      <c r="H26" s="142"/>
      <c r="I26" s="142"/>
      <c r="J26" s="222">
        <f>SUM(J16:J25)</f>
        <v>0</v>
      </c>
      <c r="K26" s="135"/>
      <c r="L26" s="135"/>
      <c r="M26" s="4"/>
      <c r="N26" s="4"/>
      <c r="P26" s="22"/>
      <c r="Q26" s="79"/>
      <c r="R26" s="79"/>
      <c r="S26" s="79"/>
      <c r="T26" s="79"/>
      <c r="U26" s="79"/>
      <c r="V26" s="79"/>
      <c r="W26" s="79"/>
      <c r="AA26" s="17"/>
    </row>
    <row r="27" spans="1:27" ht="12.75" customHeight="1" x14ac:dyDescent="0.2">
      <c r="A27" s="5"/>
      <c r="B27" s="10"/>
      <c r="C27" s="5"/>
      <c r="D27" s="1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22"/>
      <c r="Q27" s="79"/>
      <c r="R27" s="79"/>
      <c r="S27" s="79"/>
      <c r="T27" s="79"/>
      <c r="U27" s="79"/>
      <c r="V27" s="79"/>
      <c r="W27" s="79"/>
      <c r="AA27" s="17"/>
    </row>
    <row r="28" spans="1:27" ht="12.75" customHeight="1" x14ac:dyDescent="0.2">
      <c r="A28" s="5"/>
      <c r="C28" s="5"/>
      <c r="D28" s="11"/>
      <c r="E28" s="199" t="s">
        <v>106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22"/>
      <c r="Q28" s="79"/>
      <c r="R28" s="79"/>
      <c r="S28" s="79"/>
      <c r="T28" s="79"/>
      <c r="U28" s="79"/>
      <c r="V28" s="79"/>
      <c r="W28" s="79"/>
      <c r="AA28" s="17"/>
    </row>
    <row r="29" spans="1:27" ht="12.75" customHeight="1" x14ac:dyDescent="0.2">
      <c r="A29" s="5"/>
      <c r="B29" s="195" t="s">
        <v>90</v>
      </c>
      <c r="C29" s="729" t="s">
        <v>93</v>
      </c>
      <c r="D29" s="730"/>
      <c r="E29" s="731"/>
      <c r="F29" s="195" t="s">
        <v>95</v>
      </c>
      <c r="G29" s="195" t="s">
        <v>96</v>
      </c>
      <c r="H29" s="195" t="s">
        <v>97</v>
      </c>
      <c r="I29" s="195" t="s">
        <v>133</v>
      </c>
      <c r="J29" s="195" t="s">
        <v>100</v>
      </c>
      <c r="K29" s="195" t="s">
        <v>101</v>
      </c>
      <c r="L29" s="4"/>
      <c r="M29" s="4"/>
      <c r="N29" s="4"/>
      <c r="P29" s="18"/>
      <c r="Q29" s="79"/>
      <c r="R29" s="79"/>
      <c r="S29" s="79"/>
      <c r="T29" s="79"/>
      <c r="U29" s="79"/>
      <c r="V29" s="79"/>
      <c r="W29" s="79"/>
    </row>
    <row r="30" spans="1:27" ht="12.75" customHeight="1" x14ac:dyDescent="0.2">
      <c r="A30" s="5"/>
      <c r="B30" s="577" t="s">
        <v>88</v>
      </c>
      <c r="C30" s="732" t="s">
        <v>102</v>
      </c>
      <c r="D30" s="733"/>
      <c r="E30" s="734"/>
      <c r="F30" s="577" t="s">
        <v>103</v>
      </c>
      <c r="G30" s="577" t="s">
        <v>302</v>
      </c>
      <c r="H30" s="580" t="s">
        <v>303</v>
      </c>
      <c r="I30" s="577" t="s">
        <v>304</v>
      </c>
      <c r="J30" s="577" t="s">
        <v>105</v>
      </c>
      <c r="K30" s="577" t="s">
        <v>140</v>
      </c>
      <c r="L30" s="4"/>
      <c r="M30" s="4"/>
      <c r="N30" s="4"/>
      <c r="P30" s="18"/>
      <c r="Q30" s="79"/>
      <c r="R30" s="79"/>
      <c r="S30" s="79"/>
      <c r="T30" s="79"/>
      <c r="U30" s="79"/>
      <c r="V30" s="79"/>
      <c r="W30" s="79"/>
    </row>
    <row r="31" spans="1:27" ht="12.75" customHeight="1" x14ac:dyDescent="0.2">
      <c r="A31" s="19"/>
      <c r="B31" s="578"/>
      <c r="C31" s="735"/>
      <c r="D31" s="733"/>
      <c r="E31" s="734"/>
      <c r="F31" s="578"/>
      <c r="G31" s="578"/>
      <c r="H31" s="578"/>
      <c r="I31" s="578"/>
      <c r="J31" s="578"/>
      <c r="K31" s="578"/>
      <c r="L31" s="4"/>
      <c r="M31" s="4"/>
      <c r="N31" s="4"/>
      <c r="P31" s="20"/>
      <c r="Q31" s="79"/>
      <c r="R31" s="79"/>
      <c r="S31" s="79"/>
      <c r="T31" s="79"/>
      <c r="U31" s="79"/>
      <c r="V31" s="79"/>
      <c r="W31" s="79"/>
      <c r="AA31" s="17"/>
    </row>
    <row r="32" spans="1:27" ht="12.75" customHeight="1" x14ac:dyDescent="0.2">
      <c r="A32" s="19"/>
      <c r="B32" s="579"/>
      <c r="C32" s="736"/>
      <c r="D32" s="737"/>
      <c r="E32" s="738"/>
      <c r="F32" s="579"/>
      <c r="G32" s="579"/>
      <c r="H32" s="579"/>
      <c r="I32" s="579"/>
      <c r="J32" s="579"/>
      <c r="K32" s="579"/>
      <c r="L32" s="4"/>
      <c r="M32" s="4"/>
      <c r="N32" s="4"/>
      <c r="P32" s="20"/>
      <c r="Q32" s="79"/>
      <c r="R32" s="79"/>
      <c r="S32" s="79"/>
      <c r="T32" s="79"/>
      <c r="U32" s="79"/>
      <c r="V32" s="79"/>
      <c r="W32" s="79"/>
      <c r="AA32" s="17"/>
    </row>
    <row r="33" spans="1:27" ht="12.75" customHeight="1" x14ac:dyDescent="0.2">
      <c r="A33" s="5"/>
      <c r="B33" s="144" t="str">
        <f>IF('1.1 Residential'!B33="","",'1.1 Residential'!B33)</f>
        <v/>
      </c>
      <c r="C33" s="726" t="str">
        <f>IF('1.1 Residential'!C33:E33="","",'1.1 Residential'!C33:E33)</f>
        <v/>
      </c>
      <c r="D33" s="727"/>
      <c r="E33" s="728"/>
      <c r="F33" s="156"/>
      <c r="G33" s="153"/>
      <c r="H33" s="225"/>
      <c r="I33" s="154"/>
      <c r="J33" s="225"/>
      <c r="K33" s="225"/>
      <c r="L33" s="4"/>
      <c r="M33" s="4"/>
      <c r="N33" s="4"/>
      <c r="P33" s="22"/>
      <c r="Q33" s="79"/>
      <c r="R33" s="79"/>
      <c r="S33" s="79"/>
      <c r="T33" s="79"/>
      <c r="U33" s="79"/>
      <c r="V33" s="79"/>
      <c r="W33" s="79"/>
      <c r="AA33" s="17"/>
    </row>
    <row r="34" spans="1:27" ht="12.75" customHeight="1" x14ac:dyDescent="0.2">
      <c r="A34" s="5"/>
      <c r="B34" s="144" t="str">
        <f>IF('1.1 Residential'!B34="","",'1.1 Residential'!B34)</f>
        <v/>
      </c>
      <c r="C34" s="726" t="str">
        <f>IF('1.1 Residential'!C34:E34="","",'1.1 Residential'!C34:E34)</f>
        <v/>
      </c>
      <c r="D34" s="727"/>
      <c r="E34" s="728"/>
      <c r="F34" s="156"/>
      <c r="G34" s="153"/>
      <c r="H34" s="225"/>
      <c r="I34" s="154"/>
      <c r="J34" s="225"/>
      <c r="K34" s="225"/>
      <c r="L34" s="4"/>
      <c r="M34" s="4"/>
      <c r="N34" s="4"/>
      <c r="P34" s="22"/>
      <c r="Q34" s="79"/>
      <c r="R34" s="79"/>
      <c r="S34" s="79"/>
      <c r="T34" s="79"/>
      <c r="U34" s="79"/>
      <c r="V34" s="79"/>
      <c r="W34" s="79"/>
      <c r="AA34" s="17"/>
    </row>
    <row r="35" spans="1:27" ht="12.75" customHeight="1" x14ac:dyDescent="0.2">
      <c r="A35" s="5"/>
      <c r="B35" s="144" t="str">
        <f>IF('1.1 Residential'!B35="","",'1.1 Residential'!B35)</f>
        <v/>
      </c>
      <c r="C35" s="726" t="str">
        <f>IF('1.1 Residential'!C35:E35="","",'1.1 Residential'!C35:E35)</f>
        <v/>
      </c>
      <c r="D35" s="727"/>
      <c r="E35" s="728"/>
      <c r="F35" s="156"/>
      <c r="G35" s="153"/>
      <c r="H35" s="225"/>
      <c r="I35" s="154"/>
      <c r="J35" s="225"/>
      <c r="K35" s="225"/>
      <c r="L35" s="4"/>
      <c r="M35" s="4"/>
      <c r="N35" s="4"/>
      <c r="P35" s="22"/>
      <c r="Q35" s="79"/>
      <c r="R35" s="79"/>
      <c r="S35" s="79"/>
      <c r="T35" s="79"/>
      <c r="U35" s="79"/>
      <c r="V35" s="79"/>
      <c r="W35" s="79"/>
      <c r="AA35" s="17"/>
    </row>
    <row r="36" spans="1:27" ht="12.75" customHeight="1" x14ac:dyDescent="0.2">
      <c r="A36" s="5"/>
      <c r="B36" s="144" t="str">
        <f>IF('1.1 Residential'!B36="","",'1.1 Residential'!B36)</f>
        <v/>
      </c>
      <c r="C36" s="726" t="str">
        <f>IF('1.1 Residential'!C36:E36="","",'1.1 Residential'!C36:E36)</f>
        <v/>
      </c>
      <c r="D36" s="727"/>
      <c r="E36" s="728"/>
      <c r="F36" s="156"/>
      <c r="G36" s="153"/>
      <c r="H36" s="225"/>
      <c r="I36" s="154"/>
      <c r="J36" s="225"/>
      <c r="K36" s="225"/>
      <c r="L36" s="4"/>
      <c r="M36" s="4"/>
      <c r="N36" s="4"/>
      <c r="P36" s="22"/>
      <c r="Q36" s="79"/>
      <c r="R36" s="79"/>
      <c r="S36" s="79"/>
      <c r="T36" s="79"/>
      <c r="U36" s="79"/>
      <c r="V36" s="79"/>
      <c r="W36" s="79"/>
      <c r="AA36" s="17"/>
    </row>
    <row r="37" spans="1:27" ht="12.75" customHeight="1" x14ac:dyDescent="0.2">
      <c r="A37" s="5"/>
      <c r="B37" s="144" t="str">
        <f>IF('1.1 Residential'!B37="","",'1.1 Residential'!B37)</f>
        <v/>
      </c>
      <c r="C37" s="726" t="str">
        <f>IF('1.1 Residential'!C37:E37="","",'1.1 Residential'!C37:E37)</f>
        <v/>
      </c>
      <c r="D37" s="727"/>
      <c r="E37" s="728"/>
      <c r="F37" s="156"/>
      <c r="G37" s="153"/>
      <c r="H37" s="225"/>
      <c r="I37" s="154"/>
      <c r="J37" s="225"/>
      <c r="K37" s="225"/>
      <c r="L37" s="4"/>
      <c r="M37" s="4"/>
      <c r="N37" s="4"/>
      <c r="P37" s="22"/>
      <c r="Q37" s="79"/>
      <c r="R37" s="79"/>
      <c r="S37" s="79"/>
      <c r="T37" s="79"/>
      <c r="U37" s="79"/>
      <c r="V37" s="79"/>
      <c r="W37" s="79"/>
      <c r="AA37" s="17"/>
    </row>
    <row r="38" spans="1:27" ht="12.75" customHeight="1" x14ac:dyDescent="0.2">
      <c r="A38" s="5"/>
      <c r="B38" s="144" t="str">
        <f>IF('1.1 Residential'!B38="","",'1.1 Residential'!B38)</f>
        <v/>
      </c>
      <c r="C38" s="726" t="str">
        <f>IF('1.1 Residential'!C38:E38="","",'1.1 Residential'!C38:E38)</f>
        <v/>
      </c>
      <c r="D38" s="727"/>
      <c r="E38" s="728"/>
      <c r="F38" s="156"/>
      <c r="G38" s="153"/>
      <c r="H38" s="225"/>
      <c r="I38" s="154"/>
      <c r="J38" s="225"/>
      <c r="K38" s="225"/>
      <c r="L38" s="4"/>
      <c r="M38" s="4"/>
      <c r="N38" s="4"/>
      <c r="P38" s="22"/>
      <c r="Q38" s="79"/>
      <c r="R38" s="79"/>
      <c r="S38" s="79"/>
      <c r="T38" s="79"/>
      <c r="U38" s="79"/>
      <c r="V38" s="79"/>
      <c r="W38" s="79"/>
      <c r="AA38" s="17"/>
    </row>
    <row r="39" spans="1:27" ht="12.75" customHeight="1" x14ac:dyDescent="0.2">
      <c r="A39" s="5"/>
      <c r="B39" s="144" t="str">
        <f>IF('1.1 Residential'!B39="","",'1.1 Residential'!B39)</f>
        <v/>
      </c>
      <c r="C39" s="726" t="str">
        <f>IF('1.1 Residential'!C39:E39="","",'1.1 Residential'!C39:E39)</f>
        <v/>
      </c>
      <c r="D39" s="727"/>
      <c r="E39" s="728"/>
      <c r="F39" s="156"/>
      <c r="G39" s="153"/>
      <c r="H39" s="225"/>
      <c r="I39" s="154"/>
      <c r="J39" s="225"/>
      <c r="K39" s="225"/>
      <c r="L39" s="4"/>
      <c r="M39" s="4"/>
      <c r="N39" s="4"/>
      <c r="P39" s="22"/>
      <c r="Q39" s="79"/>
      <c r="R39" s="79"/>
      <c r="S39" s="79"/>
      <c r="T39" s="79"/>
      <c r="U39" s="79"/>
      <c r="V39" s="79"/>
      <c r="W39" s="79"/>
      <c r="AA39" s="17"/>
    </row>
    <row r="40" spans="1:27" ht="12.75" customHeight="1" x14ac:dyDescent="0.2">
      <c r="A40" s="5"/>
      <c r="B40" s="144" t="str">
        <f>IF('1.1 Residential'!B40="","",'1.1 Residential'!B40)</f>
        <v/>
      </c>
      <c r="C40" s="726" t="str">
        <f>IF('1.1 Residential'!C40:E40="","",'1.1 Residential'!C40:E40)</f>
        <v/>
      </c>
      <c r="D40" s="727"/>
      <c r="E40" s="728"/>
      <c r="F40" s="156"/>
      <c r="G40" s="153"/>
      <c r="H40" s="225"/>
      <c r="I40" s="154"/>
      <c r="J40" s="225"/>
      <c r="K40" s="225"/>
      <c r="L40" s="4"/>
      <c r="M40" s="4"/>
      <c r="N40" s="4"/>
      <c r="P40" s="22"/>
      <c r="Q40" s="79"/>
      <c r="R40" s="79"/>
      <c r="S40" s="79"/>
      <c r="T40" s="79"/>
      <c r="U40" s="79"/>
      <c r="V40" s="79"/>
      <c r="W40" s="79"/>
      <c r="AA40" s="17"/>
    </row>
    <row r="41" spans="1:27" ht="12.75" customHeight="1" x14ac:dyDescent="0.2">
      <c r="A41" s="5"/>
      <c r="B41" s="144" t="str">
        <f>IF('1.1 Residential'!B41="","",'1.1 Residential'!B41)</f>
        <v/>
      </c>
      <c r="C41" s="726" t="str">
        <f>IF('1.1 Residential'!C41:E41="","",'1.1 Residential'!C41:E41)</f>
        <v/>
      </c>
      <c r="D41" s="727"/>
      <c r="E41" s="728"/>
      <c r="F41" s="156"/>
      <c r="G41" s="153"/>
      <c r="H41" s="225"/>
      <c r="I41" s="154"/>
      <c r="J41" s="225"/>
      <c r="K41" s="225"/>
      <c r="L41" s="4"/>
      <c r="M41" s="4"/>
      <c r="N41" s="4"/>
      <c r="P41" s="22"/>
      <c r="Q41" s="79"/>
      <c r="R41" s="79"/>
      <c r="S41" s="79"/>
      <c r="T41" s="79"/>
      <c r="U41" s="79"/>
      <c r="V41" s="79"/>
      <c r="W41" s="79"/>
      <c r="AA41" s="17"/>
    </row>
    <row r="42" spans="1:27" ht="12.75" customHeight="1" x14ac:dyDescent="0.2">
      <c r="A42" s="5"/>
      <c r="B42" s="144" t="str">
        <f>IF('1.1 Residential'!B42="","",'1.1 Residential'!B42)</f>
        <v/>
      </c>
      <c r="C42" s="726" t="str">
        <f>IF('1.1 Residential'!C42:E42="","",'1.1 Residential'!C42:E42)</f>
        <v/>
      </c>
      <c r="D42" s="727"/>
      <c r="E42" s="728"/>
      <c r="F42" s="156"/>
      <c r="G42" s="153"/>
      <c r="H42" s="225"/>
      <c r="I42" s="154"/>
      <c r="J42" s="225"/>
      <c r="K42" s="225"/>
      <c r="L42" s="4"/>
      <c r="M42" s="4"/>
      <c r="N42" s="4"/>
      <c r="P42" s="22"/>
      <c r="Q42" s="79"/>
      <c r="R42" s="79"/>
      <c r="S42" s="79"/>
      <c r="T42" s="79"/>
      <c r="U42" s="79"/>
      <c r="V42" s="79"/>
      <c r="W42" s="79"/>
      <c r="AA42" s="17"/>
    </row>
    <row r="43" spans="1:27" ht="12.75" customHeight="1" x14ac:dyDescent="0.2">
      <c r="A43" s="5"/>
      <c r="B43" s="744" t="s">
        <v>286</v>
      </c>
      <c r="C43" s="745"/>
      <c r="D43" s="745"/>
      <c r="E43" s="746"/>
      <c r="F43" s="222">
        <f>SUM(F33:F42)</f>
        <v>0</v>
      </c>
      <c r="G43" s="12" t="str">
        <f>IF(F26&lt;&gt;F43,"Permanent Financing Source Total does not equal Construction Financing Source Total","")</f>
        <v/>
      </c>
      <c r="H43" s="176"/>
      <c r="I43" s="176"/>
      <c r="J43" s="139"/>
      <c r="K43" s="142"/>
      <c r="L43" s="142"/>
      <c r="M43" s="142"/>
      <c r="N43" s="162"/>
      <c r="Q43"/>
      <c r="R43"/>
      <c r="S43"/>
      <c r="T43"/>
      <c r="U43"/>
      <c r="V43"/>
      <c r="W43"/>
      <c r="X43"/>
      <c r="AA43" s="17"/>
    </row>
    <row r="44" spans="1:27" ht="15.75" customHeight="1" x14ac:dyDescent="0.2">
      <c r="A44" s="627" t="s">
        <v>71</v>
      </c>
      <c r="B44" s="627"/>
      <c r="C44" s="627"/>
      <c r="D44" s="762"/>
      <c r="E44" s="752" t="str">
        <f>IF(E2="","",E2)</f>
        <v xml:space="preserve"> </v>
      </c>
      <c r="F44" s="752"/>
      <c r="G44" s="752"/>
      <c r="H44" s="752"/>
      <c r="I44" s="752"/>
      <c r="J44" s="752"/>
      <c r="K44" s="752"/>
      <c r="L44" s="752"/>
      <c r="M44" s="752"/>
      <c r="N44" s="96" t="s">
        <v>117</v>
      </c>
      <c r="O44" s="245" t="str">
        <f>IF('1.1 Residential'!P44&gt;0,'1.1 Residential'!P44,"")</f>
        <v xml:space="preserve"> </v>
      </c>
      <c r="P44" s="1"/>
      <c r="Q44"/>
      <c r="R44"/>
      <c r="S44"/>
      <c r="T44"/>
      <c r="U44"/>
      <c r="V44"/>
      <c r="W44"/>
      <c r="X44"/>
    </row>
    <row r="45" spans="1:27" ht="15.75" customHeight="1" x14ac:dyDescent="0.2">
      <c r="A45" s="570" t="s">
        <v>69</v>
      </c>
      <c r="B45" s="570"/>
      <c r="C45" s="570"/>
      <c r="D45" s="571"/>
      <c r="E45" s="750" t="s">
        <v>235</v>
      </c>
      <c r="F45" s="751"/>
      <c r="G45" s="751"/>
      <c r="H45" s="751"/>
      <c r="I45" s="751"/>
      <c r="J45" s="751"/>
      <c r="K45" s="751"/>
      <c r="L45" s="751"/>
      <c r="M45" s="751"/>
      <c r="N45" s="751"/>
      <c r="O45" s="96" t="s">
        <v>248</v>
      </c>
      <c r="Q45"/>
      <c r="R45"/>
      <c r="S45"/>
      <c r="T45"/>
      <c r="U45"/>
      <c r="V45"/>
      <c r="W45"/>
      <c r="X45"/>
    </row>
    <row r="46" spans="1:27" ht="14.25" customHeight="1" x14ac:dyDescent="0.2">
      <c r="A46" s="231"/>
      <c r="B46" s="610" t="s">
        <v>259</v>
      </c>
      <c r="C46" s="559"/>
      <c r="D46" s="560"/>
      <c r="E46" s="87" t="str">
        <f>IF($B$33="","",$B$33)</f>
        <v/>
      </c>
      <c r="F46" s="87" t="str">
        <f>IF($B$34="","",$B$34)</f>
        <v/>
      </c>
      <c r="G46" s="87" t="str">
        <f>IF($B$35="","",$B$35)</f>
        <v/>
      </c>
      <c r="H46" s="87" t="str">
        <f>IF($B$36="","",$B$36)</f>
        <v/>
      </c>
      <c r="I46" s="87" t="str">
        <f>IF($B$37="","",$B$37)</f>
        <v/>
      </c>
      <c r="J46" s="87" t="str">
        <f>IF($B$38="","",$B$38)</f>
        <v/>
      </c>
      <c r="K46" s="87" t="str">
        <f>IF($B$39="","",$B$39)</f>
        <v/>
      </c>
      <c r="L46" s="87" t="str">
        <f>IF($B$40="","",$B$40)</f>
        <v/>
      </c>
      <c r="M46" s="87" t="str">
        <f>IF($B$41="","",$B$41)</f>
        <v/>
      </c>
      <c r="N46" s="93" t="str">
        <f>IF($B$42="","",$B$42)</f>
        <v/>
      </c>
      <c r="O46" s="86"/>
      <c r="P46" s="24"/>
      <c r="Q46"/>
      <c r="R46"/>
      <c r="S46"/>
      <c r="T46"/>
      <c r="U46"/>
      <c r="V46"/>
      <c r="W46"/>
      <c r="X46"/>
    </row>
    <row r="47" spans="1:27" ht="14.25" customHeight="1" x14ac:dyDescent="0.2">
      <c r="A47" s="629"/>
      <c r="B47" s="611" t="s">
        <v>72</v>
      </c>
      <c r="C47" s="612"/>
      <c r="D47" s="613"/>
      <c r="E47" s="567" t="str">
        <f>C33</f>
        <v/>
      </c>
      <c r="F47" s="567" t="str">
        <f>C34</f>
        <v/>
      </c>
      <c r="G47" s="567" t="str">
        <f>C35</f>
        <v/>
      </c>
      <c r="H47" s="758" t="str">
        <f>C36</f>
        <v/>
      </c>
      <c r="I47" s="567" t="str">
        <f>C37</f>
        <v/>
      </c>
      <c r="J47" s="567" t="str">
        <f>C38</f>
        <v/>
      </c>
      <c r="K47" s="567" t="str">
        <f>C39</f>
        <v/>
      </c>
      <c r="L47" s="567" t="str">
        <f>C40</f>
        <v/>
      </c>
      <c r="M47" s="567" t="str">
        <f>C41</f>
        <v/>
      </c>
      <c r="N47" s="754" t="str">
        <f>C42</f>
        <v/>
      </c>
      <c r="O47" s="747" t="s">
        <v>335</v>
      </c>
      <c r="P47" s="24"/>
      <c r="Q47"/>
      <c r="R47"/>
      <c r="S47"/>
      <c r="T47"/>
      <c r="U47"/>
      <c r="V47"/>
      <c r="W47"/>
      <c r="X47"/>
    </row>
    <row r="48" spans="1:27" ht="14.25" customHeight="1" x14ac:dyDescent="0.2">
      <c r="A48" s="630"/>
      <c r="B48" s="753"/>
      <c r="C48" s="753"/>
      <c r="D48" s="615"/>
      <c r="E48" s="568"/>
      <c r="F48" s="568"/>
      <c r="G48" s="568"/>
      <c r="H48" s="568"/>
      <c r="I48" s="568"/>
      <c r="J48" s="568"/>
      <c r="K48" s="568"/>
      <c r="L48" s="568"/>
      <c r="M48" s="568"/>
      <c r="N48" s="755"/>
      <c r="O48" s="748"/>
      <c r="P48" s="24"/>
      <c r="Q48"/>
      <c r="R48"/>
      <c r="S48"/>
      <c r="T48"/>
      <c r="U48"/>
      <c r="V48"/>
      <c r="W48"/>
      <c r="X48"/>
    </row>
    <row r="49" spans="1:24" ht="14.25" customHeight="1" x14ac:dyDescent="0.2">
      <c r="A49" s="631"/>
      <c r="B49" s="616"/>
      <c r="C49" s="616"/>
      <c r="D49" s="617"/>
      <c r="E49" s="569"/>
      <c r="F49" s="569"/>
      <c r="G49" s="569"/>
      <c r="H49" s="569"/>
      <c r="I49" s="569"/>
      <c r="J49" s="569"/>
      <c r="K49" s="569"/>
      <c r="L49" s="569"/>
      <c r="M49" s="569"/>
      <c r="N49" s="755"/>
      <c r="O49" s="749"/>
      <c r="P49" s="24"/>
      <c r="Q49"/>
      <c r="R49"/>
      <c r="S49"/>
      <c r="T49"/>
      <c r="U49"/>
      <c r="V49"/>
      <c r="W49"/>
      <c r="X49"/>
    </row>
    <row r="50" spans="1:24" ht="12.75" customHeight="1" x14ac:dyDescent="0.2">
      <c r="A50" s="25" t="s">
        <v>2</v>
      </c>
      <c r="B50" s="26" t="s">
        <v>0</v>
      </c>
      <c r="C50" s="27"/>
      <c r="D50" s="26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68">
        <f>SUM(E50:N50)</f>
        <v>0</v>
      </c>
      <c r="P50" s="28"/>
      <c r="Q50"/>
      <c r="R50"/>
      <c r="S50"/>
      <c r="T50"/>
      <c r="U50"/>
      <c r="V50"/>
      <c r="W50"/>
      <c r="X50"/>
    </row>
    <row r="51" spans="1:24" ht="12.75" customHeight="1" x14ac:dyDescent="0.2">
      <c r="A51" s="25" t="s">
        <v>3</v>
      </c>
      <c r="B51" s="26" t="s">
        <v>1</v>
      </c>
      <c r="C51" s="27"/>
      <c r="D51" s="2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68">
        <f>SUM(E51:N51)</f>
        <v>0</v>
      </c>
      <c r="P51" s="29"/>
      <c r="Q51"/>
      <c r="R51"/>
      <c r="S51"/>
      <c r="T51"/>
      <c r="U51"/>
      <c r="V51"/>
      <c r="W51"/>
      <c r="X51"/>
    </row>
    <row r="52" spans="1:24" ht="14.1" customHeight="1" x14ac:dyDescent="0.2">
      <c r="A52" s="118" t="s">
        <v>4</v>
      </c>
      <c r="B52" s="120" t="s">
        <v>268</v>
      </c>
      <c r="C52" s="119"/>
      <c r="D52" s="120"/>
      <c r="E52" s="170">
        <f t="shared" ref="E52:O52" si="0">SUM(E50:E51)</f>
        <v>0</v>
      </c>
      <c r="F52" s="170">
        <f t="shared" si="0"/>
        <v>0</v>
      </c>
      <c r="G52" s="170">
        <f t="shared" si="0"/>
        <v>0</v>
      </c>
      <c r="H52" s="170">
        <f t="shared" si="0"/>
        <v>0</v>
      </c>
      <c r="I52" s="170">
        <f t="shared" si="0"/>
        <v>0</v>
      </c>
      <c r="J52" s="170">
        <f t="shared" si="0"/>
        <v>0</v>
      </c>
      <c r="K52" s="170">
        <f t="shared" si="0"/>
        <v>0</v>
      </c>
      <c r="L52" s="170">
        <f t="shared" si="0"/>
        <v>0</v>
      </c>
      <c r="M52" s="170">
        <f t="shared" si="0"/>
        <v>0</v>
      </c>
      <c r="N52" s="170">
        <f t="shared" si="0"/>
        <v>0</v>
      </c>
      <c r="O52" s="241">
        <f t="shared" si="0"/>
        <v>0</v>
      </c>
      <c r="P52" s="30"/>
      <c r="Q52"/>
      <c r="R52"/>
      <c r="S52"/>
      <c r="T52"/>
      <c r="U52"/>
      <c r="V52"/>
      <c r="W52"/>
      <c r="X52"/>
    </row>
    <row r="53" spans="1:24" ht="14.1" customHeight="1" x14ac:dyDescent="0.2">
      <c r="A53" s="230"/>
      <c r="B53" s="759" t="s">
        <v>82</v>
      </c>
      <c r="C53" s="760"/>
      <c r="D53" s="761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3"/>
      <c r="P53" s="28"/>
      <c r="Q53"/>
      <c r="R53"/>
      <c r="S53"/>
      <c r="T53"/>
      <c r="U53"/>
      <c r="V53"/>
      <c r="W53"/>
      <c r="X53"/>
    </row>
    <row r="54" spans="1:24" ht="12.75" customHeight="1" x14ac:dyDescent="0.2">
      <c r="A54" s="25" t="s">
        <v>5</v>
      </c>
      <c r="B54" s="555" t="s">
        <v>6</v>
      </c>
      <c r="C54" s="556"/>
      <c r="D54" s="557"/>
      <c r="E54" s="156"/>
      <c r="F54" s="403"/>
      <c r="G54" s="403"/>
      <c r="H54" s="156"/>
      <c r="I54" s="156"/>
      <c r="J54" s="156"/>
      <c r="K54" s="156"/>
      <c r="L54" s="156"/>
      <c r="M54" s="156"/>
      <c r="N54" s="156"/>
      <c r="O54" s="168">
        <f t="shared" ref="O54:O73" si="1">SUM(E54:N54)</f>
        <v>0</v>
      </c>
      <c r="P54" s="28"/>
      <c r="Q54"/>
      <c r="R54"/>
      <c r="S54"/>
      <c r="T54"/>
      <c r="U54"/>
      <c r="V54"/>
      <c r="W54"/>
      <c r="X54"/>
    </row>
    <row r="55" spans="1:24" ht="12.75" customHeight="1" x14ac:dyDescent="0.2">
      <c r="A55" s="25" t="s">
        <v>12</v>
      </c>
      <c r="B55" s="555" t="s">
        <v>68</v>
      </c>
      <c r="C55" s="556"/>
      <c r="D55" s="557"/>
      <c r="E55" s="156"/>
      <c r="F55" s="403"/>
      <c r="G55" s="403"/>
      <c r="H55" s="156"/>
      <c r="I55" s="156"/>
      <c r="J55" s="156"/>
      <c r="K55" s="156"/>
      <c r="L55" s="156"/>
      <c r="M55" s="156"/>
      <c r="N55" s="156"/>
      <c r="O55" s="168">
        <f t="shared" si="1"/>
        <v>0</v>
      </c>
      <c r="P55" s="29"/>
      <c r="Q55"/>
      <c r="R55"/>
      <c r="S55"/>
      <c r="T55"/>
      <c r="U55"/>
      <c r="V55"/>
      <c r="W55"/>
      <c r="X55"/>
    </row>
    <row r="56" spans="1:24" ht="12.75" customHeight="1" x14ac:dyDescent="0.2">
      <c r="A56" s="25" t="s">
        <v>13</v>
      </c>
      <c r="B56" s="555" t="s">
        <v>7</v>
      </c>
      <c r="C56" s="556"/>
      <c r="D56" s="557"/>
      <c r="E56" s="156"/>
      <c r="F56" s="403"/>
      <c r="G56" s="403"/>
      <c r="H56" s="156"/>
      <c r="I56" s="156"/>
      <c r="J56" s="156"/>
      <c r="K56" s="156"/>
      <c r="L56" s="156"/>
      <c r="M56" s="156"/>
      <c r="N56" s="156"/>
      <c r="O56" s="168">
        <f t="shared" si="1"/>
        <v>0</v>
      </c>
      <c r="P56" s="29"/>
      <c r="Q56"/>
      <c r="R56"/>
      <c r="S56"/>
      <c r="T56"/>
      <c r="U56"/>
      <c r="V56"/>
      <c r="W56"/>
      <c r="X56"/>
    </row>
    <row r="57" spans="1:24" ht="12.75" customHeight="1" x14ac:dyDescent="0.2">
      <c r="A57" s="25" t="s">
        <v>14</v>
      </c>
      <c r="B57" s="555" t="s">
        <v>8</v>
      </c>
      <c r="C57" s="556"/>
      <c r="D57" s="557"/>
      <c r="E57" s="156"/>
      <c r="F57" s="403"/>
      <c r="G57" s="403"/>
      <c r="H57" s="156"/>
      <c r="I57" s="156"/>
      <c r="J57" s="156"/>
      <c r="K57" s="156"/>
      <c r="L57" s="156"/>
      <c r="M57" s="156"/>
      <c r="N57" s="156"/>
      <c r="O57" s="168">
        <f t="shared" si="1"/>
        <v>0</v>
      </c>
      <c r="P57" s="29"/>
      <c r="Q57"/>
      <c r="R57"/>
      <c r="S57"/>
      <c r="T57"/>
      <c r="U57"/>
      <c r="V57"/>
      <c r="W57"/>
      <c r="X57"/>
    </row>
    <row r="58" spans="1:24" ht="12.75" customHeight="1" x14ac:dyDescent="0.2">
      <c r="A58" s="25" t="s">
        <v>15</v>
      </c>
      <c r="B58" s="555" t="s">
        <v>404</v>
      </c>
      <c r="C58" s="556"/>
      <c r="D58" s="557"/>
      <c r="E58" s="156"/>
      <c r="F58" s="403"/>
      <c r="G58" s="403"/>
      <c r="H58" s="156"/>
      <c r="I58" s="156"/>
      <c r="J58" s="156"/>
      <c r="K58" s="156"/>
      <c r="L58" s="156"/>
      <c r="M58" s="156"/>
      <c r="N58" s="156"/>
      <c r="O58" s="168">
        <f t="shared" si="1"/>
        <v>0</v>
      </c>
      <c r="P58" s="29"/>
      <c r="Q58"/>
      <c r="R58"/>
      <c r="S58"/>
      <c r="T58"/>
      <c r="U58"/>
      <c r="V58"/>
      <c r="W58"/>
      <c r="X58"/>
    </row>
    <row r="59" spans="1:24" ht="12.75" customHeight="1" x14ac:dyDescent="0.2">
      <c r="A59" s="25" t="s">
        <v>16</v>
      </c>
      <c r="B59" s="555" t="s">
        <v>9</v>
      </c>
      <c r="C59" s="556"/>
      <c r="D59" s="557"/>
      <c r="E59" s="156"/>
      <c r="F59" s="403"/>
      <c r="G59" s="403"/>
      <c r="H59" s="156"/>
      <c r="I59" s="156"/>
      <c r="J59" s="156"/>
      <c r="K59" s="156"/>
      <c r="L59" s="156"/>
      <c r="M59" s="156"/>
      <c r="N59" s="156"/>
      <c r="O59" s="168">
        <f t="shared" si="1"/>
        <v>0</v>
      </c>
      <c r="P59" s="29"/>
      <c r="Q59"/>
      <c r="R59"/>
      <c r="S59"/>
      <c r="T59"/>
      <c r="U59"/>
      <c r="V59"/>
      <c r="W59"/>
      <c r="X59"/>
    </row>
    <row r="60" spans="1:24" ht="12.75" customHeight="1" x14ac:dyDescent="0.2">
      <c r="A60" s="25" t="s">
        <v>17</v>
      </c>
      <c r="B60" s="555" t="s">
        <v>10</v>
      </c>
      <c r="C60" s="556"/>
      <c r="D60" s="557"/>
      <c r="E60" s="156"/>
      <c r="F60" s="403"/>
      <c r="G60" s="403"/>
      <c r="H60" s="156"/>
      <c r="I60" s="156"/>
      <c r="J60" s="156"/>
      <c r="K60" s="156"/>
      <c r="L60" s="156"/>
      <c r="M60" s="156"/>
      <c r="N60" s="156"/>
      <c r="O60" s="168">
        <f t="shared" si="1"/>
        <v>0</v>
      </c>
      <c r="P60" s="29"/>
      <c r="Q60"/>
      <c r="R60"/>
      <c r="S60"/>
      <c r="T60"/>
      <c r="U60"/>
      <c r="V60"/>
      <c r="W60"/>
      <c r="X60"/>
    </row>
    <row r="61" spans="1:24" ht="12.75" customHeight="1" x14ac:dyDescent="0.2">
      <c r="A61" s="25" t="s">
        <v>18</v>
      </c>
      <c r="B61" s="555" t="s">
        <v>11</v>
      </c>
      <c r="C61" s="556"/>
      <c r="D61" s="557"/>
      <c r="E61" s="156"/>
      <c r="F61" s="403"/>
      <c r="G61" s="403"/>
      <c r="H61" s="156"/>
      <c r="I61" s="156"/>
      <c r="J61" s="156"/>
      <c r="K61" s="156"/>
      <c r="L61" s="156"/>
      <c r="M61" s="156"/>
      <c r="N61" s="156"/>
      <c r="O61" s="168">
        <f t="shared" si="1"/>
        <v>0</v>
      </c>
      <c r="P61" s="29"/>
      <c r="Q61"/>
      <c r="R61"/>
      <c r="S61"/>
      <c r="T61"/>
      <c r="U61"/>
      <c r="V61"/>
      <c r="W61"/>
      <c r="X61"/>
    </row>
    <row r="62" spans="1:24" ht="12.75" customHeight="1" x14ac:dyDescent="0.2">
      <c r="A62" s="25" t="s">
        <v>19</v>
      </c>
      <c r="B62" s="555" t="s">
        <v>409</v>
      </c>
      <c r="C62" s="556"/>
      <c r="D62" s="557"/>
      <c r="E62" s="156"/>
      <c r="F62" s="403"/>
      <c r="G62" s="403"/>
      <c r="H62" s="156"/>
      <c r="I62" s="156"/>
      <c r="J62" s="156"/>
      <c r="K62" s="156"/>
      <c r="L62" s="156"/>
      <c r="M62" s="156"/>
      <c r="N62" s="156"/>
      <c r="O62" s="168">
        <f t="shared" si="1"/>
        <v>0</v>
      </c>
      <c r="P62" s="29"/>
      <c r="Q62"/>
      <c r="R62"/>
      <c r="S62"/>
      <c r="T62"/>
      <c r="U62"/>
      <c r="V62"/>
      <c r="W62"/>
      <c r="X62"/>
    </row>
    <row r="63" spans="1:24" ht="12.75" customHeight="1" x14ac:dyDescent="0.2">
      <c r="A63" s="25" t="s">
        <v>20</v>
      </c>
      <c r="B63" s="555" t="s">
        <v>27</v>
      </c>
      <c r="C63" s="556"/>
      <c r="D63" s="557"/>
      <c r="E63" s="156"/>
      <c r="F63" s="403"/>
      <c r="G63" s="403"/>
      <c r="H63" s="156"/>
      <c r="I63" s="156"/>
      <c r="J63" s="156"/>
      <c r="K63" s="156"/>
      <c r="L63" s="156"/>
      <c r="M63" s="156"/>
      <c r="N63" s="156"/>
      <c r="O63" s="168">
        <f t="shared" si="1"/>
        <v>0</v>
      </c>
      <c r="P63" s="29"/>
      <c r="Q63"/>
      <c r="R63"/>
      <c r="S63"/>
      <c r="T63"/>
      <c r="U63"/>
      <c r="V63"/>
      <c r="W63"/>
      <c r="X63"/>
    </row>
    <row r="64" spans="1:24" ht="12.75" customHeight="1" x14ac:dyDescent="0.2">
      <c r="A64" s="25" t="s">
        <v>21</v>
      </c>
      <c r="B64" s="555" t="s">
        <v>28</v>
      </c>
      <c r="C64" s="556"/>
      <c r="D64" s="557"/>
      <c r="E64" s="156"/>
      <c r="F64" s="403"/>
      <c r="G64" s="403"/>
      <c r="H64" s="156"/>
      <c r="I64" s="156"/>
      <c r="J64" s="156"/>
      <c r="K64" s="156"/>
      <c r="L64" s="156"/>
      <c r="M64" s="156"/>
      <c r="N64" s="156"/>
      <c r="O64" s="168">
        <f t="shared" si="1"/>
        <v>0</v>
      </c>
      <c r="P64" s="29"/>
      <c r="Q64"/>
      <c r="R64"/>
      <c r="S64"/>
      <c r="T64"/>
      <c r="U64"/>
      <c r="V64"/>
      <c r="W64"/>
      <c r="X64"/>
    </row>
    <row r="65" spans="1:24" ht="12.75" customHeight="1" x14ac:dyDescent="0.2">
      <c r="A65" s="25" t="s">
        <v>22</v>
      </c>
      <c r="B65" s="555" t="s">
        <v>34</v>
      </c>
      <c r="C65" s="556"/>
      <c r="D65" s="557"/>
      <c r="E65" s="156"/>
      <c r="F65" s="403"/>
      <c r="G65" s="403"/>
      <c r="H65" s="156"/>
      <c r="I65" s="156"/>
      <c r="J65" s="156"/>
      <c r="K65" s="156"/>
      <c r="L65" s="156"/>
      <c r="M65" s="156"/>
      <c r="N65" s="156"/>
      <c r="O65" s="168">
        <f t="shared" si="1"/>
        <v>0</v>
      </c>
      <c r="P65" s="29"/>
      <c r="Q65"/>
      <c r="R65"/>
      <c r="S65"/>
      <c r="T65"/>
      <c r="U65"/>
      <c r="V65"/>
      <c r="W65"/>
      <c r="X65"/>
    </row>
    <row r="66" spans="1:24" ht="12.75" customHeight="1" x14ac:dyDescent="0.2">
      <c r="A66" s="25" t="s">
        <v>23</v>
      </c>
      <c r="B66" s="555" t="s">
        <v>314</v>
      </c>
      <c r="C66" s="556"/>
      <c r="D66" s="476">
        <f>L26</f>
        <v>0</v>
      </c>
      <c r="E66" s="156"/>
      <c r="F66" s="403"/>
      <c r="G66" s="403"/>
      <c r="H66" s="156"/>
      <c r="I66" s="156"/>
      <c r="J66" s="156"/>
      <c r="K66" s="156"/>
      <c r="L66" s="156"/>
      <c r="M66" s="156"/>
      <c r="N66" s="156"/>
      <c r="O66" s="168">
        <f t="shared" si="1"/>
        <v>0</v>
      </c>
      <c r="P66" s="29"/>
      <c r="Q66"/>
      <c r="R66"/>
      <c r="S66"/>
      <c r="T66"/>
      <c r="U66"/>
      <c r="V66"/>
      <c r="W66"/>
      <c r="X66"/>
    </row>
    <row r="67" spans="1:24" ht="12.75" customHeight="1" x14ac:dyDescent="0.2">
      <c r="A67" s="25" t="s">
        <v>24</v>
      </c>
      <c r="B67" s="555" t="s">
        <v>29</v>
      </c>
      <c r="C67" s="556"/>
      <c r="D67" s="557"/>
      <c r="E67" s="156"/>
      <c r="F67" s="403"/>
      <c r="G67" s="403"/>
      <c r="H67" s="156"/>
      <c r="I67" s="156"/>
      <c r="J67" s="156"/>
      <c r="K67" s="156"/>
      <c r="L67" s="156"/>
      <c r="M67" s="156"/>
      <c r="N67" s="156"/>
      <c r="O67" s="168">
        <f t="shared" si="1"/>
        <v>0</v>
      </c>
      <c r="P67" s="29"/>
      <c r="Q67"/>
      <c r="R67"/>
      <c r="S67"/>
      <c r="T67"/>
      <c r="U67"/>
      <c r="V67"/>
      <c r="W67"/>
      <c r="X67"/>
    </row>
    <row r="68" spans="1:24" ht="12.75" customHeight="1" x14ac:dyDescent="0.2">
      <c r="A68" s="25" t="s">
        <v>25</v>
      </c>
      <c r="B68" s="555" t="s">
        <v>67</v>
      </c>
      <c r="C68" s="556"/>
      <c r="D68" s="557"/>
      <c r="E68" s="156"/>
      <c r="F68" s="403"/>
      <c r="G68" s="403"/>
      <c r="H68" s="156"/>
      <c r="I68" s="156"/>
      <c r="J68" s="156"/>
      <c r="K68" s="156"/>
      <c r="L68" s="156"/>
      <c r="M68" s="156"/>
      <c r="N68" s="156"/>
      <c r="O68" s="168">
        <f t="shared" si="1"/>
        <v>0</v>
      </c>
      <c r="P68" s="29"/>
      <c r="Q68"/>
      <c r="R68"/>
      <c r="S68"/>
      <c r="T68"/>
      <c r="U68"/>
      <c r="V68"/>
      <c r="W68"/>
      <c r="X68"/>
    </row>
    <row r="69" spans="1:24" ht="12.75" customHeight="1" x14ac:dyDescent="0.2">
      <c r="A69" s="25" t="s">
        <v>26</v>
      </c>
      <c r="B69" s="555" t="s">
        <v>30</v>
      </c>
      <c r="C69" s="556"/>
      <c r="D69" s="557"/>
      <c r="E69" s="156"/>
      <c r="F69" s="403"/>
      <c r="G69" s="403"/>
      <c r="H69" s="156"/>
      <c r="I69" s="156"/>
      <c r="J69" s="156"/>
      <c r="K69" s="156"/>
      <c r="L69" s="156"/>
      <c r="M69" s="156"/>
      <c r="N69" s="156"/>
      <c r="O69" s="168">
        <f t="shared" si="1"/>
        <v>0</v>
      </c>
      <c r="P69" s="29"/>
      <c r="Q69"/>
      <c r="R69"/>
      <c r="S69"/>
      <c r="T69"/>
      <c r="U69"/>
      <c r="V69"/>
      <c r="W69"/>
      <c r="X69"/>
    </row>
    <row r="70" spans="1:24" ht="12.75" customHeight="1" x14ac:dyDescent="0.2">
      <c r="A70" s="25" t="s">
        <v>31</v>
      </c>
      <c r="B70" s="555" t="s">
        <v>195</v>
      </c>
      <c r="C70" s="556"/>
      <c r="D70" s="477">
        <f>Q11</f>
        <v>0</v>
      </c>
      <c r="E70" s="156"/>
      <c r="F70" s="403"/>
      <c r="G70" s="403"/>
      <c r="H70" s="156"/>
      <c r="I70" s="156"/>
      <c r="J70" s="156"/>
      <c r="K70" s="156"/>
      <c r="L70" s="156"/>
      <c r="M70" s="156"/>
      <c r="N70" s="156"/>
      <c r="O70" s="168">
        <f t="shared" si="1"/>
        <v>0</v>
      </c>
      <c r="P70" s="89"/>
      <c r="Q70"/>
      <c r="R70"/>
      <c r="S70"/>
      <c r="T70"/>
      <c r="U70"/>
      <c r="V70"/>
      <c r="W70"/>
      <c r="X70"/>
    </row>
    <row r="71" spans="1:24" ht="12.75" customHeight="1" x14ac:dyDescent="0.2">
      <c r="A71" s="25" t="s">
        <v>32</v>
      </c>
      <c r="B71" s="555" t="s">
        <v>194</v>
      </c>
      <c r="C71" s="556"/>
      <c r="D71" s="477">
        <f>P11</f>
        <v>0</v>
      </c>
      <c r="E71" s="156"/>
      <c r="F71" s="403"/>
      <c r="G71" s="403"/>
      <c r="H71" s="156"/>
      <c r="I71" s="156"/>
      <c r="J71" s="156"/>
      <c r="K71" s="156"/>
      <c r="L71" s="156"/>
      <c r="M71" s="156"/>
      <c r="N71" s="156"/>
      <c r="O71" s="168">
        <f t="shared" si="1"/>
        <v>0</v>
      </c>
      <c r="P71" s="89"/>
      <c r="Q71"/>
      <c r="R71"/>
      <c r="S71"/>
      <c r="T71"/>
      <c r="U71"/>
      <c r="V71"/>
      <c r="W71"/>
      <c r="X71"/>
    </row>
    <row r="72" spans="1:24" ht="12.75" customHeight="1" x14ac:dyDescent="0.2">
      <c r="A72" s="25" t="s">
        <v>33</v>
      </c>
      <c r="B72" s="654" t="s">
        <v>405</v>
      </c>
      <c r="C72" s="556"/>
      <c r="D72" s="557"/>
      <c r="E72" s="156"/>
      <c r="F72" s="403"/>
      <c r="G72" s="403"/>
      <c r="H72" s="156"/>
      <c r="I72" s="156"/>
      <c r="J72" s="156"/>
      <c r="K72" s="156"/>
      <c r="L72" s="156"/>
      <c r="M72" s="156"/>
      <c r="N72" s="156"/>
      <c r="O72" s="168">
        <f t="shared" si="1"/>
        <v>0</v>
      </c>
      <c r="P72" s="29"/>
      <c r="Q72"/>
      <c r="R72"/>
      <c r="S72"/>
      <c r="T72"/>
      <c r="U72"/>
      <c r="V72"/>
      <c r="W72"/>
      <c r="X72"/>
    </row>
    <row r="73" spans="1:24" ht="12.75" customHeight="1" x14ac:dyDescent="0.2">
      <c r="A73" s="31" t="s">
        <v>35</v>
      </c>
      <c r="B73" s="555" t="s">
        <v>406</v>
      </c>
      <c r="C73" s="556"/>
      <c r="D73" s="557"/>
      <c r="E73" s="156"/>
      <c r="F73" s="403"/>
      <c r="G73" s="403"/>
      <c r="H73" s="156"/>
      <c r="I73" s="156"/>
      <c r="J73" s="156"/>
      <c r="K73" s="156"/>
      <c r="L73" s="156"/>
      <c r="M73" s="156"/>
      <c r="N73" s="156"/>
      <c r="O73" s="168">
        <f t="shared" si="1"/>
        <v>0</v>
      </c>
      <c r="P73" s="29"/>
      <c r="Q73"/>
      <c r="R73"/>
      <c r="S73"/>
      <c r="T73"/>
      <c r="U73"/>
      <c r="V73"/>
      <c r="W73"/>
      <c r="X73"/>
    </row>
    <row r="74" spans="1:24" s="33" customFormat="1" ht="24" customHeight="1" x14ac:dyDescent="0.2">
      <c r="A74" s="121" t="s">
        <v>36</v>
      </c>
      <c r="B74" s="635" t="s">
        <v>427</v>
      </c>
      <c r="C74" s="608"/>
      <c r="D74" s="608"/>
      <c r="E74" s="170">
        <f t="shared" ref="E74:O74" si="2">SUM(E54:E73)</f>
        <v>0</v>
      </c>
      <c r="F74" s="170">
        <f t="shared" si="2"/>
        <v>0</v>
      </c>
      <c r="G74" s="170">
        <f t="shared" si="2"/>
        <v>0</v>
      </c>
      <c r="H74" s="170">
        <f t="shared" si="2"/>
        <v>0</v>
      </c>
      <c r="I74" s="170">
        <f t="shared" si="2"/>
        <v>0</v>
      </c>
      <c r="J74" s="170">
        <f t="shared" si="2"/>
        <v>0</v>
      </c>
      <c r="K74" s="170">
        <f t="shared" si="2"/>
        <v>0</v>
      </c>
      <c r="L74" s="170">
        <f t="shared" si="2"/>
        <v>0</v>
      </c>
      <c r="M74" s="170">
        <f t="shared" si="2"/>
        <v>0</v>
      </c>
      <c r="N74" s="170">
        <f t="shared" si="2"/>
        <v>0</v>
      </c>
      <c r="O74" s="241">
        <f t="shared" si="2"/>
        <v>0</v>
      </c>
      <c r="P74" s="32"/>
      <c r="Q74"/>
      <c r="R74"/>
      <c r="S74"/>
      <c r="T74"/>
      <c r="U74"/>
      <c r="V74"/>
      <c r="W74"/>
      <c r="X74"/>
    </row>
    <row r="75" spans="1:24" ht="15.75" customHeight="1" x14ac:dyDescent="0.2">
      <c r="A75" s="627" t="s">
        <v>71</v>
      </c>
      <c r="B75" s="627"/>
      <c r="C75" s="627"/>
      <c r="D75" s="628"/>
      <c r="E75" s="752" t="str">
        <f>IF(E2="","",E2)</f>
        <v xml:space="preserve"> </v>
      </c>
      <c r="F75" s="752"/>
      <c r="G75" s="752"/>
      <c r="H75" s="752"/>
      <c r="I75" s="752"/>
      <c r="J75" s="752"/>
      <c r="K75" s="752"/>
      <c r="L75" s="752"/>
      <c r="M75" s="752"/>
      <c r="N75" s="96" t="s">
        <v>117</v>
      </c>
      <c r="O75" s="245" t="str">
        <f>IF('1.1 Residential'!P75&gt;0,'1.1 Residential'!P75,"")</f>
        <v xml:space="preserve"> </v>
      </c>
      <c r="P75" s="1"/>
      <c r="Q75"/>
      <c r="R75"/>
      <c r="S75"/>
      <c r="T75"/>
      <c r="U75"/>
      <c r="V75"/>
      <c r="W75"/>
      <c r="X75"/>
    </row>
    <row r="76" spans="1:24" ht="15.75" customHeight="1" x14ac:dyDescent="0.2">
      <c r="A76" s="570" t="s">
        <v>69</v>
      </c>
      <c r="B76" s="570"/>
      <c r="C76" s="570"/>
      <c r="D76" s="571"/>
      <c r="E76" s="750" t="str">
        <f>E45</f>
        <v>B.  Commercial Financial Sources</v>
      </c>
      <c r="F76" s="656"/>
      <c r="G76" s="656"/>
      <c r="H76" s="656"/>
      <c r="I76" s="656"/>
      <c r="J76" s="656"/>
      <c r="K76" s="656"/>
      <c r="L76" s="656"/>
      <c r="M76" s="656"/>
      <c r="N76" s="656"/>
      <c r="O76" s="96" t="s">
        <v>250</v>
      </c>
      <c r="P76" s="35"/>
      <c r="Q76"/>
      <c r="R76"/>
      <c r="S76"/>
      <c r="T76"/>
      <c r="U76"/>
      <c r="V76"/>
      <c r="W76"/>
      <c r="X76"/>
    </row>
    <row r="77" spans="1:24" ht="14.25" customHeight="1" x14ac:dyDescent="0.2">
      <c r="A77" s="231"/>
      <c r="B77" s="610" t="s">
        <v>259</v>
      </c>
      <c r="C77" s="559"/>
      <c r="D77" s="560"/>
      <c r="E77" s="87" t="str">
        <f>IF($B$33="","",$B$33)</f>
        <v/>
      </c>
      <c r="F77" s="87" t="str">
        <f>IF($B$34="","",$B$34)</f>
        <v/>
      </c>
      <c r="G77" s="87" t="str">
        <f>IF($B$35="","",$B$35)</f>
        <v/>
      </c>
      <c r="H77" s="87" t="str">
        <f>IF($B$36="","",$B$36)</f>
        <v/>
      </c>
      <c r="I77" s="87" t="str">
        <f>IF($B$37="","",$B$37)</f>
        <v/>
      </c>
      <c r="J77" s="87" t="str">
        <f>IF($B$38="","",$B$38)</f>
        <v/>
      </c>
      <c r="K77" s="87" t="str">
        <f>IF($B$39="","",$B$39)</f>
        <v/>
      </c>
      <c r="L77" s="87" t="str">
        <f>IF($B$40="","",$B$40)</f>
        <v/>
      </c>
      <c r="M77" s="87" t="str">
        <f>IF($B$41="","",$B$41)</f>
        <v/>
      </c>
      <c r="N77" s="93" t="str">
        <f>IF($B$42="","",$B$42)</f>
        <v/>
      </c>
      <c r="O77" s="86"/>
      <c r="P77" s="24"/>
      <c r="Q77"/>
      <c r="R77"/>
      <c r="S77"/>
      <c r="T77"/>
      <c r="U77"/>
      <c r="V77"/>
      <c r="W77"/>
      <c r="X77"/>
    </row>
    <row r="78" spans="1:24" ht="14.25" customHeight="1" x14ac:dyDescent="0.2">
      <c r="A78" s="629"/>
      <c r="B78" s="611" t="s">
        <v>83</v>
      </c>
      <c r="C78" s="612"/>
      <c r="D78" s="613"/>
      <c r="E78" s="567" t="str">
        <f t="shared" ref="E78:N78" si="3">E47</f>
        <v/>
      </c>
      <c r="F78" s="567" t="str">
        <f t="shared" si="3"/>
        <v/>
      </c>
      <c r="G78" s="567" t="str">
        <f t="shared" si="3"/>
        <v/>
      </c>
      <c r="H78" s="567" t="str">
        <f t="shared" si="3"/>
        <v/>
      </c>
      <c r="I78" s="567" t="str">
        <f t="shared" si="3"/>
        <v/>
      </c>
      <c r="J78" s="567" t="str">
        <f t="shared" si="3"/>
        <v/>
      </c>
      <c r="K78" s="567" t="str">
        <f t="shared" si="3"/>
        <v/>
      </c>
      <c r="L78" s="567" t="str">
        <f t="shared" si="3"/>
        <v/>
      </c>
      <c r="M78" s="567" t="str">
        <f t="shared" si="3"/>
        <v/>
      </c>
      <c r="N78" s="567" t="str">
        <f t="shared" si="3"/>
        <v/>
      </c>
      <c r="O78" s="747" t="s">
        <v>335</v>
      </c>
      <c r="P78" s="24"/>
      <c r="Q78"/>
      <c r="R78"/>
      <c r="S78"/>
      <c r="T78"/>
      <c r="U78"/>
      <c r="V78"/>
      <c r="W78"/>
      <c r="X78"/>
    </row>
    <row r="79" spans="1:24" ht="14.25" customHeight="1" x14ac:dyDescent="0.2">
      <c r="A79" s="630"/>
      <c r="B79" s="614"/>
      <c r="C79" s="614"/>
      <c r="D79" s="615"/>
      <c r="E79" s="568"/>
      <c r="F79" s="568"/>
      <c r="G79" s="568"/>
      <c r="H79" s="568"/>
      <c r="I79" s="568"/>
      <c r="J79" s="568"/>
      <c r="K79" s="568"/>
      <c r="L79" s="568"/>
      <c r="M79" s="568"/>
      <c r="N79" s="568"/>
      <c r="O79" s="748"/>
      <c r="P79" s="24"/>
      <c r="Q79"/>
      <c r="R79"/>
      <c r="S79"/>
      <c r="T79"/>
      <c r="U79"/>
      <c r="V79"/>
      <c r="W79"/>
      <c r="X79"/>
    </row>
    <row r="80" spans="1:24" ht="14.25" customHeight="1" x14ac:dyDescent="0.2">
      <c r="A80" s="631"/>
      <c r="B80" s="616"/>
      <c r="C80" s="616"/>
      <c r="D80" s="617"/>
      <c r="E80" s="569"/>
      <c r="F80" s="569"/>
      <c r="G80" s="569"/>
      <c r="H80" s="569"/>
      <c r="I80" s="569"/>
      <c r="J80" s="569"/>
      <c r="K80" s="569"/>
      <c r="L80" s="569"/>
      <c r="M80" s="569"/>
      <c r="N80" s="569"/>
      <c r="O80" s="749"/>
      <c r="P80" s="24"/>
      <c r="Q80"/>
      <c r="R80"/>
      <c r="S80"/>
      <c r="T80"/>
      <c r="U80"/>
      <c r="V80"/>
      <c r="W80"/>
      <c r="X80"/>
    </row>
    <row r="81" spans="1:24" ht="12.75" customHeight="1" x14ac:dyDescent="0.2">
      <c r="A81" s="179" t="s">
        <v>37</v>
      </c>
      <c r="B81" s="555" t="s">
        <v>41</v>
      </c>
      <c r="C81" s="556"/>
      <c r="D81" s="557"/>
      <c r="E81" s="156"/>
      <c r="F81" s="403"/>
      <c r="G81" s="156"/>
      <c r="H81" s="156"/>
      <c r="I81" s="156"/>
      <c r="J81" s="156"/>
      <c r="K81" s="156"/>
      <c r="L81" s="156"/>
      <c r="M81" s="156"/>
      <c r="N81" s="156"/>
      <c r="O81" s="168">
        <f>SUM(E81:N81)</f>
        <v>0</v>
      </c>
      <c r="P81" s="29"/>
      <c r="Q81"/>
      <c r="R81"/>
      <c r="S81"/>
      <c r="T81"/>
      <c r="U81"/>
      <c r="V81"/>
      <c r="W81"/>
      <c r="X81"/>
    </row>
    <row r="82" spans="1:24" ht="12.75" customHeight="1" x14ac:dyDescent="0.2">
      <c r="A82" s="25" t="s">
        <v>38</v>
      </c>
      <c r="B82" s="555" t="s">
        <v>87</v>
      </c>
      <c r="C82" s="556"/>
      <c r="D82" s="557"/>
      <c r="E82" s="156"/>
      <c r="F82" s="403"/>
      <c r="G82" s="156"/>
      <c r="H82" s="156"/>
      <c r="I82" s="156"/>
      <c r="J82" s="156"/>
      <c r="K82" s="156"/>
      <c r="L82" s="156"/>
      <c r="M82" s="156"/>
      <c r="N82" s="156"/>
      <c r="O82" s="168">
        <f>SUM(E82:N82)</f>
        <v>0</v>
      </c>
      <c r="P82" s="29"/>
      <c r="Q82"/>
      <c r="R82"/>
      <c r="S82"/>
      <c r="T82"/>
      <c r="U82"/>
      <c r="V82"/>
      <c r="W82"/>
      <c r="X82"/>
    </row>
    <row r="83" spans="1:24" ht="12.75" customHeight="1" x14ac:dyDescent="0.2">
      <c r="A83" s="25" t="s">
        <v>39</v>
      </c>
      <c r="B83" s="555" t="s">
        <v>42</v>
      </c>
      <c r="C83" s="556"/>
      <c r="D83" s="557"/>
      <c r="E83" s="156"/>
      <c r="F83" s="403"/>
      <c r="G83" s="156"/>
      <c r="H83" s="156"/>
      <c r="I83" s="156"/>
      <c r="J83" s="156"/>
      <c r="K83" s="156"/>
      <c r="L83" s="156"/>
      <c r="M83" s="156"/>
      <c r="N83" s="156"/>
      <c r="O83" s="168">
        <f>SUM(E83:N83)</f>
        <v>0</v>
      </c>
      <c r="P83" s="29"/>
      <c r="Q83"/>
      <c r="R83"/>
      <c r="S83"/>
      <c r="T83"/>
      <c r="U83"/>
      <c r="V83"/>
      <c r="W83"/>
      <c r="X83"/>
    </row>
    <row r="84" spans="1:24" ht="12.75" customHeight="1" x14ac:dyDescent="0.2">
      <c r="A84" s="25" t="s">
        <v>40</v>
      </c>
      <c r="B84" s="555" t="s">
        <v>120</v>
      </c>
      <c r="C84" s="556"/>
      <c r="D84" s="557"/>
      <c r="E84" s="156"/>
      <c r="F84" s="403"/>
      <c r="G84" s="156"/>
      <c r="H84" s="156"/>
      <c r="I84" s="156"/>
      <c r="J84" s="156"/>
      <c r="K84" s="156"/>
      <c r="L84" s="156"/>
      <c r="M84" s="156"/>
      <c r="N84" s="156"/>
      <c r="O84" s="168">
        <f>SUM(E84:N84)</f>
        <v>0</v>
      </c>
      <c r="P84" s="29"/>
      <c r="Q84"/>
      <c r="R84"/>
      <c r="S84"/>
      <c r="T84"/>
      <c r="U84"/>
      <c r="V84"/>
      <c r="W84"/>
      <c r="X84"/>
    </row>
    <row r="85" spans="1:24" ht="12.75" customHeight="1" x14ac:dyDescent="0.2">
      <c r="A85" s="25" t="s">
        <v>43</v>
      </c>
      <c r="B85" s="558" t="s">
        <v>341</v>
      </c>
      <c r="C85" s="559"/>
      <c r="D85" s="560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68">
        <f>SUM(E85:N85)</f>
        <v>0</v>
      </c>
      <c r="P85" s="29"/>
      <c r="Q85"/>
      <c r="R85"/>
      <c r="S85"/>
      <c r="T85"/>
      <c r="U85"/>
      <c r="V85"/>
      <c r="W85"/>
      <c r="X85"/>
    </row>
    <row r="86" spans="1:24" ht="14.1" customHeight="1" x14ac:dyDescent="0.2">
      <c r="A86" s="180" t="s">
        <v>44</v>
      </c>
      <c r="B86" s="607" t="s">
        <v>413</v>
      </c>
      <c r="C86" s="608"/>
      <c r="D86" s="609"/>
      <c r="E86" s="170">
        <f>SUM(E81:E85)</f>
        <v>0</v>
      </c>
      <c r="F86" s="170">
        <f t="shared" ref="F86:O86" si="4">SUM(F81:F85)</f>
        <v>0</v>
      </c>
      <c r="G86" s="170">
        <f t="shared" si="4"/>
        <v>0</v>
      </c>
      <c r="H86" s="170">
        <f t="shared" si="4"/>
        <v>0</v>
      </c>
      <c r="I86" s="170">
        <f t="shared" si="4"/>
        <v>0</v>
      </c>
      <c r="J86" s="170">
        <f t="shared" si="4"/>
        <v>0</v>
      </c>
      <c r="K86" s="170">
        <f t="shared" si="4"/>
        <v>0</v>
      </c>
      <c r="L86" s="170">
        <f t="shared" si="4"/>
        <v>0</v>
      </c>
      <c r="M86" s="170">
        <f t="shared" si="4"/>
        <v>0</v>
      </c>
      <c r="N86" s="170">
        <f t="shared" si="4"/>
        <v>0</v>
      </c>
      <c r="O86" s="241">
        <f t="shared" si="4"/>
        <v>0</v>
      </c>
      <c r="P86" s="30"/>
      <c r="Q86"/>
      <c r="R86"/>
      <c r="S86"/>
      <c r="T86"/>
      <c r="U86"/>
      <c r="V86"/>
      <c r="W86"/>
      <c r="X86"/>
    </row>
    <row r="87" spans="1:24" ht="12.75" customHeight="1" x14ac:dyDescent="0.2">
      <c r="A87" s="25" t="s">
        <v>45</v>
      </c>
      <c r="B87" s="555" t="s">
        <v>63</v>
      </c>
      <c r="C87" s="556"/>
      <c r="D87" s="557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68">
        <f>SUM(E87:N87)</f>
        <v>0</v>
      </c>
      <c r="P87" s="37"/>
      <c r="Q87"/>
      <c r="R87"/>
      <c r="S87"/>
      <c r="T87"/>
      <c r="U87"/>
      <c r="V87"/>
      <c r="W87"/>
      <c r="X87"/>
    </row>
    <row r="88" spans="1:24" ht="12.75" customHeight="1" x14ac:dyDescent="0.2">
      <c r="A88" s="25" t="s">
        <v>46</v>
      </c>
      <c r="B88" s="555" t="s">
        <v>408</v>
      </c>
      <c r="C88" s="556"/>
      <c r="D88" s="557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68">
        <f>SUM(E88:N88)</f>
        <v>0</v>
      </c>
      <c r="P88" s="38"/>
      <c r="Q88"/>
      <c r="R88"/>
      <c r="S88"/>
      <c r="T88"/>
      <c r="U88"/>
      <c r="V88"/>
      <c r="W88"/>
      <c r="X88"/>
    </row>
    <row r="89" spans="1:24" ht="12.75" customHeight="1" x14ac:dyDescent="0.2">
      <c r="A89" s="25" t="s">
        <v>47</v>
      </c>
      <c r="B89" s="555" t="s">
        <v>407</v>
      </c>
      <c r="C89" s="556"/>
      <c r="D89" s="557"/>
      <c r="E89" s="156"/>
      <c r="F89" s="403"/>
      <c r="G89" s="403"/>
      <c r="H89" s="403"/>
      <c r="I89" s="403"/>
      <c r="J89" s="156"/>
      <c r="K89" s="156"/>
      <c r="L89" s="156"/>
      <c r="M89" s="156"/>
      <c r="N89" s="156"/>
      <c r="O89" s="168">
        <f>SUM(E89:N89)</f>
        <v>0</v>
      </c>
      <c r="P89" s="38"/>
      <c r="Q89"/>
      <c r="R89"/>
      <c r="S89"/>
      <c r="T89"/>
      <c r="U89"/>
      <c r="V89"/>
      <c r="W89"/>
      <c r="X89"/>
    </row>
    <row r="90" spans="1:24" ht="12.75" customHeight="1" x14ac:dyDescent="0.2">
      <c r="A90" s="31" t="s">
        <v>48</v>
      </c>
      <c r="B90" s="654" t="s">
        <v>73</v>
      </c>
      <c r="C90" s="556"/>
      <c r="D90" s="557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68">
        <f>SUM(E90:N90)</f>
        <v>0</v>
      </c>
      <c r="P90" s="38"/>
      <c r="Q90"/>
      <c r="R90"/>
      <c r="S90"/>
      <c r="T90"/>
      <c r="U90"/>
      <c r="V90"/>
      <c r="W90"/>
      <c r="X90"/>
    </row>
    <row r="91" spans="1:24" ht="12.75" customHeight="1" x14ac:dyDescent="0.2">
      <c r="A91" s="25" t="s">
        <v>49</v>
      </c>
      <c r="B91" s="555" t="s">
        <v>64</v>
      </c>
      <c r="C91" s="556"/>
      <c r="D91" s="557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68">
        <f>SUM(E91:N91)</f>
        <v>0</v>
      </c>
      <c r="P91" s="38"/>
      <c r="Q91"/>
      <c r="R91"/>
      <c r="S91"/>
      <c r="T91"/>
      <c r="U91"/>
      <c r="V91"/>
      <c r="W91"/>
      <c r="X91"/>
    </row>
    <row r="92" spans="1:24" ht="21.95" customHeight="1" x14ac:dyDescent="0.2">
      <c r="A92" s="184" t="s">
        <v>51</v>
      </c>
      <c r="B92" s="624" t="s">
        <v>414</v>
      </c>
      <c r="C92" s="625"/>
      <c r="D92" s="626"/>
      <c r="E92" s="170">
        <f>SUM(E87:E91)+E86</f>
        <v>0</v>
      </c>
      <c r="F92" s="170">
        <f t="shared" ref="F92:O92" si="5">SUM(F87:F91)+F86</f>
        <v>0</v>
      </c>
      <c r="G92" s="170">
        <f t="shared" si="5"/>
        <v>0</v>
      </c>
      <c r="H92" s="170">
        <f t="shared" si="5"/>
        <v>0</v>
      </c>
      <c r="I92" s="170">
        <f t="shared" si="5"/>
        <v>0</v>
      </c>
      <c r="J92" s="170">
        <f t="shared" si="5"/>
        <v>0</v>
      </c>
      <c r="K92" s="170">
        <f t="shared" si="5"/>
        <v>0</v>
      </c>
      <c r="L92" s="170">
        <f t="shared" si="5"/>
        <v>0</v>
      </c>
      <c r="M92" s="170">
        <f t="shared" si="5"/>
        <v>0</v>
      </c>
      <c r="N92" s="170">
        <f t="shared" si="5"/>
        <v>0</v>
      </c>
      <c r="O92" s="241">
        <f t="shared" si="5"/>
        <v>0</v>
      </c>
      <c r="P92" s="39"/>
      <c r="Q92"/>
      <c r="R92"/>
      <c r="S92"/>
      <c r="T92"/>
      <c r="U92"/>
      <c r="V92"/>
      <c r="W92"/>
      <c r="X92"/>
    </row>
    <row r="93" spans="1:24" ht="12.75" customHeight="1" x14ac:dyDescent="0.2">
      <c r="A93" s="25" t="s">
        <v>52</v>
      </c>
      <c r="B93" s="555" t="s">
        <v>65</v>
      </c>
      <c r="C93" s="556"/>
      <c r="D93" s="557"/>
      <c r="E93" s="156"/>
      <c r="F93" s="403"/>
      <c r="G93" s="156"/>
      <c r="H93" s="156"/>
      <c r="I93" s="156"/>
      <c r="J93" s="156"/>
      <c r="K93" s="156"/>
      <c r="L93" s="156"/>
      <c r="M93" s="156"/>
      <c r="N93" s="156"/>
      <c r="O93" s="168">
        <f>SUM(E93:N93)</f>
        <v>0</v>
      </c>
      <c r="P93" s="40"/>
      <c r="Q93"/>
      <c r="R93"/>
      <c r="S93"/>
      <c r="T93"/>
      <c r="U93"/>
      <c r="V93"/>
      <c r="W93"/>
      <c r="X93"/>
    </row>
    <row r="94" spans="1:24" ht="12.75" customHeight="1" x14ac:dyDescent="0.2">
      <c r="A94" s="25" t="s">
        <v>53</v>
      </c>
      <c r="B94" s="555" t="s">
        <v>66</v>
      </c>
      <c r="C94" s="556"/>
      <c r="D94" s="557"/>
      <c r="E94" s="156"/>
      <c r="F94" s="403"/>
      <c r="G94" s="156"/>
      <c r="H94" s="156"/>
      <c r="I94" s="156"/>
      <c r="J94" s="156"/>
      <c r="K94" s="156"/>
      <c r="L94" s="156"/>
      <c r="M94" s="156"/>
      <c r="N94" s="156"/>
      <c r="O94" s="168">
        <f>SUM(E94:N94)</f>
        <v>0</v>
      </c>
      <c r="P94" s="40"/>
      <c r="Q94"/>
      <c r="R94"/>
      <c r="S94"/>
      <c r="T94"/>
      <c r="U94"/>
      <c r="V94"/>
      <c r="W94"/>
      <c r="X94"/>
    </row>
    <row r="95" spans="1:24" ht="12.75" customHeight="1" x14ac:dyDescent="0.2">
      <c r="A95" s="25" t="s">
        <v>54</v>
      </c>
      <c r="B95" s="555" t="s">
        <v>86</v>
      </c>
      <c r="C95" s="556"/>
      <c r="D95" s="557"/>
      <c r="E95" s="156"/>
      <c r="F95" s="403"/>
      <c r="G95" s="156"/>
      <c r="H95" s="156"/>
      <c r="I95" s="156"/>
      <c r="J95" s="156"/>
      <c r="K95" s="156"/>
      <c r="L95" s="156"/>
      <c r="M95" s="156"/>
      <c r="N95" s="156"/>
      <c r="O95" s="168">
        <f>SUM(E95:N95)</f>
        <v>0</v>
      </c>
      <c r="P95" s="40"/>
      <c r="Q95"/>
      <c r="R95"/>
      <c r="S95"/>
      <c r="T95"/>
      <c r="U95"/>
      <c r="V95"/>
      <c r="W95"/>
      <c r="X95"/>
    </row>
    <row r="96" spans="1:24" ht="24" customHeight="1" x14ac:dyDescent="0.2">
      <c r="A96" s="180" t="s">
        <v>50</v>
      </c>
      <c r="B96" s="607" t="s">
        <v>415</v>
      </c>
      <c r="C96" s="608"/>
      <c r="D96" s="609"/>
      <c r="E96" s="170">
        <f>SUM(E92:E95)</f>
        <v>0</v>
      </c>
      <c r="F96" s="170">
        <f t="shared" ref="F96:N96" si="6">SUM(F92:F95)</f>
        <v>0</v>
      </c>
      <c r="G96" s="170">
        <f t="shared" si="6"/>
        <v>0</v>
      </c>
      <c r="H96" s="170">
        <f t="shared" si="6"/>
        <v>0</v>
      </c>
      <c r="I96" s="170">
        <f t="shared" si="6"/>
        <v>0</v>
      </c>
      <c r="J96" s="170">
        <f t="shared" si="6"/>
        <v>0</v>
      </c>
      <c r="K96" s="170">
        <f t="shared" si="6"/>
        <v>0</v>
      </c>
      <c r="L96" s="170">
        <f t="shared" si="6"/>
        <v>0</v>
      </c>
      <c r="M96" s="170">
        <f t="shared" si="6"/>
        <v>0</v>
      </c>
      <c r="N96" s="170">
        <f t="shared" si="6"/>
        <v>0</v>
      </c>
      <c r="O96" s="241">
        <f>SUM(O92:O95)</f>
        <v>0</v>
      </c>
      <c r="P96" s="39"/>
      <c r="Q96"/>
      <c r="R96"/>
      <c r="S96"/>
      <c r="T96"/>
      <c r="U96"/>
      <c r="V96"/>
      <c r="W96"/>
      <c r="X96"/>
    </row>
    <row r="97" spans="1:24" ht="12.75" customHeight="1" x14ac:dyDescent="0.2">
      <c r="A97" s="25" t="s">
        <v>55</v>
      </c>
      <c r="B97" s="555" t="s">
        <v>184</v>
      </c>
      <c r="C97" s="559"/>
      <c r="D97" s="560"/>
      <c r="E97" s="156"/>
      <c r="F97" s="403"/>
      <c r="G97" s="156"/>
      <c r="H97" s="156"/>
      <c r="I97" s="156"/>
      <c r="J97" s="156"/>
      <c r="K97" s="156"/>
      <c r="L97" s="156"/>
      <c r="M97" s="156"/>
      <c r="N97" s="156"/>
      <c r="O97" s="168">
        <f>SUM(E97:N97)</f>
        <v>0</v>
      </c>
      <c r="P97" s="40"/>
      <c r="Q97"/>
      <c r="R97"/>
      <c r="S97"/>
      <c r="T97"/>
      <c r="U97"/>
      <c r="V97"/>
      <c r="W97"/>
      <c r="X97"/>
    </row>
    <row r="98" spans="1:24" ht="12.75" customHeight="1" x14ac:dyDescent="0.2">
      <c r="A98" s="25" t="s">
        <v>56</v>
      </c>
      <c r="B98" s="555" t="s">
        <v>74</v>
      </c>
      <c r="C98" s="559"/>
      <c r="D98" s="560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68">
        <f>SUM(E98:N98)</f>
        <v>0</v>
      </c>
      <c r="P98" s="40"/>
      <c r="Q98"/>
      <c r="R98"/>
      <c r="S98"/>
      <c r="T98"/>
      <c r="U98"/>
      <c r="V98"/>
      <c r="W98"/>
      <c r="X98"/>
    </row>
    <row r="99" spans="1:24" ht="24" customHeight="1" x14ac:dyDescent="0.2">
      <c r="A99" s="180" t="s">
        <v>57</v>
      </c>
      <c r="B99" s="607" t="s">
        <v>416</v>
      </c>
      <c r="C99" s="608"/>
      <c r="D99" s="609"/>
      <c r="E99" s="170">
        <f>E52+E74+E96+E97+E98</f>
        <v>0</v>
      </c>
      <c r="F99" s="170">
        <f t="shared" ref="F99:O99" si="7">F52+F74+F96+F97+F98</f>
        <v>0</v>
      </c>
      <c r="G99" s="170">
        <f t="shared" si="7"/>
        <v>0</v>
      </c>
      <c r="H99" s="170">
        <f t="shared" si="7"/>
        <v>0</v>
      </c>
      <c r="I99" s="170">
        <f t="shared" si="7"/>
        <v>0</v>
      </c>
      <c r="J99" s="170">
        <f t="shared" si="7"/>
        <v>0</v>
      </c>
      <c r="K99" s="170">
        <f t="shared" si="7"/>
        <v>0</v>
      </c>
      <c r="L99" s="170">
        <f t="shared" si="7"/>
        <v>0</v>
      </c>
      <c r="M99" s="170">
        <f t="shared" si="7"/>
        <v>0</v>
      </c>
      <c r="N99" s="170">
        <f t="shared" si="7"/>
        <v>0</v>
      </c>
      <c r="O99" s="241">
        <f t="shared" si="7"/>
        <v>0</v>
      </c>
      <c r="P99" s="39"/>
      <c r="Q99"/>
      <c r="R99"/>
      <c r="S99"/>
      <c r="T99"/>
      <c r="U99"/>
      <c r="V99"/>
      <c r="W99"/>
      <c r="X99"/>
    </row>
    <row r="100" spans="1:24" s="41" customFormat="1" ht="14.1" customHeight="1" x14ac:dyDescent="0.2">
      <c r="A100" s="243"/>
      <c r="B100" s="618" t="s">
        <v>84</v>
      </c>
      <c r="C100" s="619"/>
      <c r="D100" s="620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73"/>
      <c r="P100" s="28"/>
      <c r="Q100"/>
      <c r="R100"/>
      <c r="S100"/>
      <c r="T100"/>
      <c r="U100"/>
      <c r="V100"/>
      <c r="W100"/>
      <c r="X100"/>
    </row>
    <row r="101" spans="1:24" ht="12.75" customHeight="1" x14ac:dyDescent="0.2">
      <c r="A101" s="25" t="s">
        <v>58</v>
      </c>
      <c r="B101" s="555" t="s">
        <v>233</v>
      </c>
      <c r="C101" s="559"/>
      <c r="D101" s="560"/>
      <c r="E101" s="156"/>
      <c r="F101" s="156"/>
      <c r="G101" s="156"/>
      <c r="H101" s="403"/>
      <c r="I101" s="156"/>
      <c r="J101" s="156"/>
      <c r="K101" s="156"/>
      <c r="L101" s="156"/>
      <c r="M101" s="156"/>
      <c r="N101" s="156"/>
      <c r="O101" s="168">
        <f>SUM(E101:N101)</f>
        <v>0</v>
      </c>
      <c r="P101" s="38"/>
      <c r="Q101"/>
      <c r="R101"/>
      <c r="S101"/>
      <c r="T101"/>
      <c r="U101"/>
      <c r="V101"/>
      <c r="W101"/>
      <c r="X101"/>
    </row>
    <row r="102" spans="1:24" ht="12.75" customHeight="1" x14ac:dyDescent="0.2">
      <c r="A102" s="25" t="s">
        <v>59</v>
      </c>
      <c r="B102" s="558" t="s">
        <v>316</v>
      </c>
      <c r="C102" s="559"/>
      <c r="D102" s="560"/>
      <c r="E102" s="156"/>
      <c r="F102" s="156"/>
      <c r="G102" s="156"/>
      <c r="H102" s="403"/>
      <c r="I102" s="156"/>
      <c r="J102" s="156"/>
      <c r="K102" s="156"/>
      <c r="L102" s="156"/>
      <c r="M102" s="156"/>
      <c r="N102" s="156"/>
      <c r="O102" s="168">
        <f>SUM(E102:N102)</f>
        <v>0</v>
      </c>
      <c r="P102" s="38"/>
      <c r="Q102"/>
      <c r="R102"/>
      <c r="S102"/>
      <c r="T102"/>
      <c r="U102"/>
      <c r="V102"/>
      <c r="W102"/>
      <c r="X102"/>
    </row>
    <row r="103" spans="1:24" ht="12.75" customHeight="1" x14ac:dyDescent="0.2">
      <c r="A103" s="25" t="s">
        <v>60</v>
      </c>
      <c r="B103" s="558" t="s">
        <v>343</v>
      </c>
      <c r="C103" s="559"/>
      <c r="D103" s="560"/>
      <c r="E103" s="156"/>
      <c r="F103" s="156"/>
      <c r="G103" s="156"/>
      <c r="H103" s="403"/>
      <c r="I103" s="156"/>
      <c r="J103" s="156"/>
      <c r="K103" s="156"/>
      <c r="L103" s="156"/>
      <c r="M103" s="156"/>
      <c r="N103" s="156"/>
      <c r="O103" s="168">
        <f>SUM(E103:N103)</f>
        <v>0</v>
      </c>
      <c r="P103" s="38"/>
      <c r="Q103"/>
      <c r="R103"/>
      <c r="S103"/>
      <c r="T103"/>
      <c r="U103"/>
      <c r="V103"/>
      <c r="W103"/>
      <c r="X103"/>
    </row>
    <row r="104" spans="1:24" ht="12.75" x14ac:dyDescent="0.2">
      <c r="A104" s="25" t="s">
        <v>61</v>
      </c>
      <c r="B104" s="558" t="s">
        <v>342</v>
      </c>
      <c r="C104" s="559"/>
      <c r="D104" s="560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68">
        <f>SUM(E104:N104)</f>
        <v>0</v>
      </c>
      <c r="P104" s="38"/>
      <c r="Q104"/>
      <c r="R104"/>
      <c r="S104"/>
      <c r="T104"/>
      <c r="U104"/>
      <c r="V104"/>
      <c r="W104"/>
      <c r="X104"/>
    </row>
    <row r="105" spans="1:24" ht="24" customHeight="1" x14ac:dyDescent="0.2">
      <c r="A105" s="187" t="s">
        <v>62</v>
      </c>
      <c r="B105" s="666" t="s">
        <v>428</v>
      </c>
      <c r="C105" s="619"/>
      <c r="D105" s="620"/>
      <c r="E105" s="170">
        <f>SUM(E101:E104)</f>
        <v>0</v>
      </c>
      <c r="F105" s="170">
        <f t="shared" ref="F105:O105" si="8">SUM(F101:F104)</f>
        <v>0</v>
      </c>
      <c r="G105" s="170">
        <f t="shared" si="8"/>
        <v>0</v>
      </c>
      <c r="H105" s="170">
        <f t="shared" si="8"/>
        <v>0</v>
      </c>
      <c r="I105" s="170">
        <f t="shared" si="8"/>
        <v>0</v>
      </c>
      <c r="J105" s="170">
        <f t="shared" si="8"/>
        <v>0</v>
      </c>
      <c r="K105" s="170">
        <f t="shared" si="8"/>
        <v>0</v>
      </c>
      <c r="L105" s="170">
        <f t="shared" si="8"/>
        <v>0</v>
      </c>
      <c r="M105" s="170">
        <f t="shared" si="8"/>
        <v>0</v>
      </c>
      <c r="N105" s="170">
        <f t="shared" si="8"/>
        <v>0</v>
      </c>
      <c r="O105" s="241">
        <f t="shared" si="8"/>
        <v>0</v>
      </c>
      <c r="P105" s="39"/>
      <c r="Q105"/>
      <c r="R105"/>
      <c r="S105"/>
      <c r="T105"/>
      <c r="U105"/>
      <c r="V105"/>
      <c r="W105"/>
      <c r="X105"/>
    </row>
    <row r="106" spans="1:24" ht="14.1" customHeight="1" x14ac:dyDescent="0.2">
      <c r="A106" s="243"/>
      <c r="B106" s="618" t="s">
        <v>85</v>
      </c>
      <c r="C106" s="619"/>
      <c r="D106" s="620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73"/>
      <c r="P106" s="28"/>
      <c r="Q106"/>
      <c r="R106"/>
      <c r="S106"/>
      <c r="T106"/>
      <c r="U106"/>
      <c r="V106"/>
      <c r="W106"/>
      <c r="X106"/>
    </row>
    <row r="107" spans="1:24" ht="12.75" customHeight="1" x14ac:dyDescent="0.2">
      <c r="A107" s="25" t="s">
        <v>76</v>
      </c>
      <c r="B107" s="558" t="s">
        <v>363</v>
      </c>
      <c r="C107" s="559"/>
      <c r="D107" s="560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68">
        <f>SUM(E107:N107)</f>
        <v>0</v>
      </c>
      <c r="P107" s="38"/>
      <c r="Q107"/>
      <c r="R107"/>
      <c r="S107"/>
      <c r="T107"/>
      <c r="U107"/>
      <c r="V107"/>
      <c r="W107"/>
      <c r="X107"/>
    </row>
    <row r="108" spans="1:24" ht="12.75" customHeight="1" x14ac:dyDescent="0.2">
      <c r="A108" s="25" t="s">
        <v>77</v>
      </c>
      <c r="B108" s="558" t="s">
        <v>364</v>
      </c>
      <c r="C108" s="559"/>
      <c r="D108" s="560"/>
      <c r="E108" s="156"/>
      <c r="F108" s="156"/>
      <c r="G108" s="156"/>
      <c r="H108" s="403"/>
      <c r="I108" s="156"/>
      <c r="J108" s="156"/>
      <c r="K108" s="156"/>
      <c r="L108" s="156"/>
      <c r="M108" s="156"/>
      <c r="N108" s="156"/>
      <c r="O108" s="168">
        <f>SUM(E108:N108)</f>
        <v>0</v>
      </c>
      <c r="P108" s="38"/>
      <c r="Q108"/>
      <c r="R108"/>
      <c r="S108"/>
      <c r="T108"/>
      <c r="U108"/>
      <c r="V108"/>
      <c r="W108"/>
      <c r="X108"/>
    </row>
    <row r="109" spans="1:24" ht="12.75" customHeight="1" x14ac:dyDescent="0.2">
      <c r="A109" s="520" t="s">
        <v>78</v>
      </c>
      <c r="B109" s="598" t="s">
        <v>75</v>
      </c>
      <c r="C109" s="599"/>
      <c r="D109" s="600"/>
      <c r="E109" s="521"/>
      <c r="F109" s="521"/>
      <c r="G109" s="521"/>
      <c r="H109" s="521"/>
      <c r="I109" s="521"/>
      <c r="J109" s="521"/>
      <c r="K109" s="521"/>
      <c r="L109" s="521"/>
      <c r="M109" s="521"/>
      <c r="N109" s="521"/>
      <c r="O109" s="522"/>
      <c r="P109" s="38"/>
      <c r="Q109"/>
      <c r="R109"/>
      <c r="S109"/>
      <c r="T109"/>
      <c r="U109"/>
      <c r="V109"/>
      <c r="W109"/>
      <c r="X109"/>
    </row>
    <row r="110" spans="1:24" ht="12.75" customHeight="1" x14ac:dyDescent="0.2">
      <c r="A110" s="188" t="s">
        <v>79</v>
      </c>
      <c r="B110" s="663" t="s">
        <v>367</v>
      </c>
      <c r="C110" s="664"/>
      <c r="D110" s="665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68">
        <f>SUM(E110:N110)</f>
        <v>0</v>
      </c>
      <c r="P110" s="38"/>
      <c r="Q110"/>
      <c r="R110"/>
      <c r="S110"/>
      <c r="T110"/>
      <c r="U110"/>
      <c r="V110"/>
      <c r="W110"/>
      <c r="X110"/>
    </row>
    <row r="111" spans="1:24" ht="24" customHeight="1" x14ac:dyDescent="0.2">
      <c r="A111" s="187" t="s">
        <v>80</v>
      </c>
      <c r="B111" s="621" t="s">
        <v>429</v>
      </c>
      <c r="C111" s="622"/>
      <c r="D111" s="623"/>
      <c r="E111" s="170">
        <f>SUM(E107:E110)</f>
        <v>0</v>
      </c>
      <c r="F111" s="170">
        <f>SUM(F107:F110)</f>
        <v>0</v>
      </c>
      <c r="G111" s="170">
        <f>SUM(G107:G110)</f>
        <v>0</v>
      </c>
      <c r="H111" s="170">
        <f>SUM(H107:H110)</f>
        <v>0</v>
      </c>
      <c r="I111" s="170">
        <f>SUM(I107:I110)</f>
        <v>0</v>
      </c>
      <c r="J111" s="170">
        <f t="shared" ref="J111:O111" si="9">SUM(J107:J110)</f>
        <v>0</v>
      </c>
      <c r="K111" s="170">
        <f t="shared" si="9"/>
        <v>0</v>
      </c>
      <c r="L111" s="170">
        <f t="shared" si="9"/>
        <v>0</v>
      </c>
      <c r="M111" s="170">
        <f t="shared" si="9"/>
        <v>0</v>
      </c>
      <c r="N111" s="170">
        <f t="shared" si="9"/>
        <v>0</v>
      </c>
      <c r="O111" s="241">
        <f t="shared" si="9"/>
        <v>0</v>
      </c>
      <c r="P111" s="39"/>
      <c r="Q111"/>
      <c r="R111"/>
      <c r="S111"/>
      <c r="T111"/>
      <c r="U111"/>
      <c r="V111"/>
      <c r="W111"/>
      <c r="X111"/>
    </row>
    <row r="112" spans="1:24" ht="24" customHeight="1" x14ac:dyDescent="0.2">
      <c r="A112" s="118" t="s">
        <v>81</v>
      </c>
      <c r="B112" s="607" t="s">
        <v>418</v>
      </c>
      <c r="C112" s="608"/>
      <c r="D112" s="609"/>
      <c r="E112" s="170">
        <f>E99+E105+E111</f>
        <v>0</v>
      </c>
      <c r="F112" s="170">
        <f t="shared" ref="F112:O112" si="10">F99+F105+F111</f>
        <v>0</v>
      </c>
      <c r="G112" s="170">
        <f>G99+G105+G111</f>
        <v>0</v>
      </c>
      <c r="H112" s="170">
        <f>H99+H105+H111</f>
        <v>0</v>
      </c>
      <c r="I112" s="170">
        <f>I99+I105+I111</f>
        <v>0</v>
      </c>
      <c r="J112" s="170">
        <f t="shared" si="10"/>
        <v>0</v>
      </c>
      <c r="K112" s="170">
        <f t="shared" si="10"/>
        <v>0</v>
      </c>
      <c r="L112" s="170">
        <f t="shared" si="10"/>
        <v>0</v>
      </c>
      <c r="M112" s="170">
        <f t="shared" si="10"/>
        <v>0</v>
      </c>
      <c r="N112" s="170">
        <f t="shared" si="10"/>
        <v>0</v>
      </c>
      <c r="O112" s="241">
        <f t="shared" si="10"/>
        <v>0</v>
      </c>
      <c r="P112" s="39"/>
      <c r="Q112"/>
      <c r="R112"/>
      <c r="S112"/>
      <c r="T112"/>
      <c r="U112"/>
      <c r="V112"/>
      <c r="W112"/>
      <c r="X112"/>
    </row>
    <row r="113" spans="1:24" ht="12.75" customHeight="1" x14ac:dyDescent="0.2">
      <c r="A113" s="42"/>
      <c r="B113" s="42"/>
      <c r="C113" s="42"/>
      <c r="D113" s="43"/>
      <c r="E113" s="249" t="str">
        <f>IF(O112&lt;&gt;F43,"Total Project Cost does not equal Permanent Financing Source Total ","")</f>
        <v/>
      </c>
      <c r="F113" s="44"/>
      <c r="G113" s="44"/>
      <c r="H113" s="44"/>
      <c r="I113" s="44"/>
      <c r="J113" s="44"/>
      <c r="K113" s="44"/>
      <c r="L113" s="44"/>
      <c r="M113" s="44"/>
      <c r="N113" s="44"/>
      <c r="Q113"/>
      <c r="R113"/>
      <c r="S113"/>
      <c r="T113"/>
      <c r="U113"/>
      <c r="V113"/>
      <c r="W113"/>
      <c r="X113"/>
    </row>
    <row r="114" spans="1:24" ht="12.75" x14ac:dyDescent="0.2">
      <c r="A114" s="189"/>
      <c r="B114" s="42"/>
      <c r="C114" s="42"/>
      <c r="D114" s="43"/>
      <c r="E114" s="44"/>
      <c r="F114" s="44"/>
      <c r="G114" s="44"/>
      <c r="H114" s="44"/>
      <c r="I114" s="44"/>
      <c r="J114" s="44"/>
      <c r="K114" s="44"/>
      <c r="L114" s="44"/>
      <c r="M114" s="44"/>
      <c r="N114" s="44"/>
    </row>
    <row r="115" spans="1:24" ht="12.75" customHeight="1" x14ac:dyDescent="0.2">
      <c r="A115" s="42"/>
      <c r="B115" s="42"/>
      <c r="C115" s="42"/>
      <c r="D115" s="43"/>
      <c r="E115" s="44"/>
      <c r="F115" s="44"/>
      <c r="G115" s="44"/>
      <c r="H115" s="44"/>
      <c r="I115" s="146"/>
      <c r="J115" s="216" t="s">
        <v>269</v>
      </c>
      <c r="K115" s="217"/>
      <c r="L115" s="217"/>
      <c r="M115" s="218"/>
      <c r="N115" s="221"/>
      <c r="O115" s="99"/>
      <c r="Q115" s="227"/>
    </row>
    <row r="116" spans="1:24" ht="12.75" customHeight="1" x14ac:dyDescent="0.2">
      <c r="A116" s="42"/>
      <c r="B116" s="42"/>
      <c r="C116" s="42"/>
      <c r="D116" s="43"/>
      <c r="E116" s="44"/>
      <c r="F116" s="44"/>
      <c r="G116" s="44"/>
      <c r="H116" s="44"/>
      <c r="I116" s="146"/>
      <c r="J116" s="203" t="s">
        <v>252</v>
      </c>
      <c r="K116" s="204"/>
      <c r="L116" s="204"/>
      <c r="M116" s="204"/>
      <c r="N116" s="219"/>
      <c r="O116" s="105"/>
      <c r="Q116" s="227"/>
    </row>
    <row r="117" spans="1:24" ht="12.75" customHeight="1" x14ac:dyDescent="0.2">
      <c r="A117" s="42"/>
      <c r="B117" s="42"/>
      <c r="C117" s="42"/>
      <c r="D117" s="43"/>
      <c r="E117" s="44"/>
      <c r="F117" s="44"/>
      <c r="G117" s="44"/>
      <c r="H117" s="44"/>
      <c r="I117" s="44"/>
      <c r="J117" s="205" t="s">
        <v>253</v>
      </c>
      <c r="K117" s="206"/>
      <c r="L117" s="206"/>
      <c r="M117" s="206"/>
      <c r="N117" s="219"/>
      <c r="O117" s="105"/>
      <c r="Q117" s="227"/>
    </row>
    <row r="118" spans="1:24" ht="12.75" customHeight="1" x14ac:dyDescent="0.2">
      <c r="A118" s="42"/>
      <c r="B118" s="42"/>
      <c r="C118" s="42"/>
      <c r="D118" s="43"/>
      <c r="E118" s="44"/>
      <c r="F118" s="44"/>
      <c r="G118" s="44"/>
      <c r="H118" s="44"/>
      <c r="I118" s="44"/>
      <c r="J118" s="205"/>
      <c r="K118" s="206"/>
      <c r="L118" s="206" t="s">
        <v>254</v>
      </c>
      <c r="M118" s="212">
        <v>0.5</v>
      </c>
      <c r="N118" s="219"/>
      <c r="O118" s="110"/>
      <c r="Q118" s="227"/>
    </row>
    <row r="119" spans="1:24" ht="12.75" customHeight="1" x14ac:dyDescent="0.2">
      <c r="A119" s="42"/>
      <c r="B119" s="42"/>
      <c r="C119" s="42"/>
      <c r="D119" s="43"/>
      <c r="E119" s="44"/>
      <c r="F119" s="44"/>
      <c r="G119" s="44"/>
      <c r="H119" s="44"/>
      <c r="I119" s="44"/>
      <c r="J119" s="205"/>
      <c r="K119" s="206"/>
      <c r="L119" s="206" t="s">
        <v>255</v>
      </c>
      <c r="M119" s="212">
        <v>0.5</v>
      </c>
      <c r="N119" s="219"/>
      <c r="O119" s="110"/>
      <c r="Q119" s="227"/>
    </row>
    <row r="120" spans="1:24" ht="12.75" customHeight="1" x14ac:dyDescent="0.2">
      <c r="A120" s="42"/>
      <c r="B120" s="42"/>
      <c r="C120" s="42"/>
      <c r="D120" s="43"/>
      <c r="E120" s="44"/>
      <c r="F120" s="44"/>
      <c r="G120" s="44"/>
      <c r="H120" s="44"/>
      <c r="I120" s="44"/>
      <c r="J120" s="205"/>
      <c r="K120" s="206"/>
      <c r="L120" s="206" t="s">
        <v>256</v>
      </c>
      <c r="M120" s="212">
        <v>0.65</v>
      </c>
      <c r="N120" s="219"/>
      <c r="O120" s="110"/>
      <c r="Q120" s="227"/>
    </row>
    <row r="121" spans="1:24" ht="12.75" customHeight="1" x14ac:dyDescent="0.2">
      <c r="A121" s="42"/>
      <c r="B121" s="42"/>
      <c r="C121" s="42"/>
      <c r="D121" s="43"/>
      <c r="E121" s="44"/>
      <c r="F121" s="44"/>
      <c r="G121" s="44"/>
      <c r="H121" s="44"/>
      <c r="I121" s="44"/>
      <c r="J121" s="207"/>
      <c r="K121" s="208"/>
      <c r="L121" s="208" t="s">
        <v>257</v>
      </c>
      <c r="M121" s="213">
        <v>0.5</v>
      </c>
      <c r="N121" s="220"/>
      <c r="O121" s="110"/>
      <c r="Q121" s="227"/>
    </row>
    <row r="122" spans="1:24" ht="12.75" customHeight="1" x14ac:dyDescent="0.2">
      <c r="A122" s="42"/>
      <c r="B122" s="42"/>
      <c r="C122" s="42"/>
      <c r="D122" s="43"/>
      <c r="E122" s="44"/>
      <c r="F122" s="44"/>
      <c r="G122" s="44"/>
      <c r="H122" s="44"/>
      <c r="I122" s="44"/>
      <c r="J122" s="116" t="s">
        <v>285</v>
      </c>
      <c r="K122" s="114"/>
      <c r="L122" s="114"/>
      <c r="M122" s="26"/>
      <c r="N122" s="220"/>
      <c r="O122" s="99"/>
      <c r="Q122" s="227"/>
    </row>
    <row r="123" spans="1:24" ht="12.75" customHeight="1" x14ac:dyDescent="0.2">
      <c r="A123" s="42"/>
      <c r="B123" s="42"/>
      <c r="C123" s="42"/>
      <c r="D123" s="43"/>
      <c r="E123" s="44"/>
      <c r="F123" s="44"/>
      <c r="G123" s="44"/>
      <c r="H123" s="44"/>
      <c r="I123" s="44"/>
      <c r="J123" s="214"/>
      <c r="K123" s="214"/>
      <c r="L123" s="214"/>
      <c r="M123" s="215"/>
      <c r="N123" s="44"/>
      <c r="O123" s="228"/>
      <c r="Q123" s="227"/>
    </row>
    <row r="124" spans="1:24" ht="12.75" customHeight="1" x14ac:dyDescent="0.2">
      <c r="A124" s="42"/>
      <c r="B124" s="42"/>
      <c r="C124" s="42"/>
      <c r="D124" s="43"/>
      <c r="E124" s="44"/>
      <c r="F124" s="44"/>
      <c r="G124" s="44"/>
      <c r="H124" s="44"/>
      <c r="I124" s="44"/>
      <c r="J124" s="209"/>
      <c r="K124" s="210"/>
      <c r="L124" s="210"/>
      <c r="M124" s="211"/>
      <c r="N124" s="315"/>
      <c r="O124" s="99"/>
      <c r="Q124" s="227"/>
    </row>
    <row r="125" spans="1:24" ht="12.75" customHeight="1" x14ac:dyDescent="0.2">
      <c r="A125" s="42"/>
      <c r="B125" s="42"/>
      <c r="C125" s="42"/>
      <c r="D125" s="43"/>
      <c r="E125" s="44"/>
      <c r="F125" s="44"/>
      <c r="G125" s="44"/>
      <c r="H125" s="44"/>
      <c r="I125" s="44"/>
      <c r="J125" s="206"/>
      <c r="K125" s="206"/>
      <c r="L125" s="206"/>
      <c r="M125" s="206"/>
      <c r="N125" s="315"/>
      <c r="O125" s="105"/>
      <c r="Q125" s="227"/>
    </row>
    <row r="126" spans="1:24" ht="15.75" customHeight="1" x14ac:dyDescent="0.2">
      <c r="A126" s="42"/>
      <c r="B126" s="42"/>
      <c r="C126" s="42"/>
      <c r="D126" s="43"/>
      <c r="E126" s="44"/>
      <c r="F126" s="44"/>
      <c r="G126" s="44"/>
      <c r="H126" s="44"/>
      <c r="I126" s="44"/>
      <c r="J126" s="206"/>
      <c r="K126" s="206"/>
      <c r="L126" s="206"/>
      <c r="M126" s="206"/>
      <c r="N126" s="315"/>
      <c r="O126" s="105"/>
      <c r="Q126" s="227"/>
    </row>
    <row r="127" spans="1:24" ht="15.75" customHeight="1" x14ac:dyDescent="0.2">
      <c r="A127" s="42"/>
      <c r="B127" s="42"/>
      <c r="C127" s="42"/>
      <c r="D127" s="43"/>
      <c r="E127" s="44"/>
      <c r="F127" s="44"/>
      <c r="G127" s="44"/>
      <c r="H127" s="44"/>
      <c r="I127" s="44"/>
      <c r="J127" s="206"/>
      <c r="K127" s="206"/>
      <c r="L127" s="206"/>
      <c r="M127" s="212"/>
      <c r="N127" s="315"/>
      <c r="O127" s="110"/>
      <c r="Q127" s="227"/>
    </row>
    <row r="128" spans="1:24" ht="15.75" customHeight="1" x14ac:dyDescent="0.2">
      <c r="A128" s="42"/>
      <c r="B128" s="42"/>
      <c r="C128" s="42"/>
      <c r="D128" s="43"/>
      <c r="E128" s="44"/>
      <c r="F128" s="44"/>
      <c r="G128" s="44"/>
      <c r="H128" s="44"/>
      <c r="I128" s="44"/>
      <c r="J128" s="206"/>
      <c r="K128" s="206"/>
      <c r="L128" s="206"/>
      <c r="M128" s="212"/>
      <c r="N128" s="315"/>
      <c r="O128" s="110"/>
      <c r="Q128" s="227"/>
    </row>
    <row r="129" spans="1:17" ht="15.75" customHeight="1" x14ac:dyDescent="0.2">
      <c r="A129" s="42"/>
      <c r="B129" s="42"/>
      <c r="C129" s="42"/>
      <c r="D129" s="43"/>
      <c r="E129" s="44"/>
      <c r="F129" s="44"/>
      <c r="G129" s="44"/>
      <c r="H129" s="44"/>
      <c r="I129" s="44"/>
      <c r="J129" s="206"/>
      <c r="K129" s="206"/>
      <c r="L129" s="206"/>
      <c r="M129" s="212"/>
      <c r="N129" s="315"/>
      <c r="O129" s="110"/>
      <c r="Q129" s="227"/>
    </row>
    <row r="130" spans="1:17" ht="15.75" customHeight="1" x14ac:dyDescent="0.2">
      <c r="A130" s="42"/>
      <c r="B130" s="42"/>
      <c r="C130" s="42"/>
      <c r="D130" s="43"/>
      <c r="E130" s="44"/>
      <c r="F130" s="44"/>
      <c r="G130" s="44"/>
      <c r="H130" s="44"/>
      <c r="I130" s="44"/>
      <c r="J130" s="206"/>
      <c r="K130" s="206"/>
      <c r="L130" s="206"/>
      <c r="M130" s="212"/>
      <c r="N130" s="315"/>
      <c r="O130" s="110"/>
      <c r="Q130" s="227"/>
    </row>
    <row r="131" spans="1:17" ht="15.75" customHeight="1" x14ac:dyDescent="0.2">
      <c r="A131" s="42"/>
      <c r="B131" s="42"/>
      <c r="C131" s="42"/>
      <c r="D131" s="43"/>
      <c r="E131" s="44"/>
      <c r="F131" s="44"/>
      <c r="G131" s="44"/>
      <c r="H131" s="44"/>
      <c r="I131" s="44"/>
      <c r="J131" s="233"/>
      <c r="K131" s="210"/>
      <c r="L131" s="210"/>
      <c r="M131" s="211"/>
      <c r="N131" s="315"/>
      <c r="O131" s="99"/>
      <c r="Q131" s="227"/>
    </row>
  </sheetData>
  <sheetProtection algorithmName="SHA-512" hashValue="K1/wU0Cqf9QV1Z3N/eXfYbxWzTQYZxfxTD8ekQWe8rKWdw2lJW3XvneN/of7L6wB0bADlJ/ql2wO/pX8FgRdRA==" saltValue="1wWrQaQhimdEa438BzUa/w==" spinCount="100000" sheet="1" objects="1" scenarios="1"/>
  <mergeCells count="136">
    <mergeCell ref="B81:D81"/>
    <mergeCell ref="B82:D82"/>
    <mergeCell ref="B83:D83"/>
    <mergeCell ref="B84:D84"/>
    <mergeCell ref="B104:D104"/>
    <mergeCell ref="B105:D105"/>
    <mergeCell ref="B107:D107"/>
    <mergeCell ref="B108:D108"/>
    <mergeCell ref="B97:D97"/>
    <mergeCell ref="B98:D98"/>
    <mergeCell ref="B101:D101"/>
    <mergeCell ref="B102:D102"/>
    <mergeCell ref="B103:D103"/>
    <mergeCell ref="B70:C70"/>
    <mergeCell ref="B71:C71"/>
    <mergeCell ref="B72:D72"/>
    <mergeCell ref="B63:D63"/>
    <mergeCell ref="B64:D64"/>
    <mergeCell ref="B65:D65"/>
    <mergeCell ref="B66:C66"/>
    <mergeCell ref="B67:D67"/>
    <mergeCell ref="B73:D73"/>
    <mergeCell ref="C22:E22"/>
    <mergeCell ref="B26:E26"/>
    <mergeCell ref="C24:E24"/>
    <mergeCell ref="C25:E25"/>
    <mergeCell ref="C16:E16"/>
    <mergeCell ref="C18:E18"/>
    <mergeCell ref="G13:G15"/>
    <mergeCell ref="L13:L15"/>
    <mergeCell ref="B58:D58"/>
    <mergeCell ref="B46:D46"/>
    <mergeCell ref="H47:H49"/>
    <mergeCell ref="I47:I49"/>
    <mergeCell ref="B54:D54"/>
    <mergeCell ref="B55:D55"/>
    <mergeCell ref="B56:D56"/>
    <mergeCell ref="B57:D57"/>
    <mergeCell ref="B53:D53"/>
    <mergeCell ref="A44:D44"/>
    <mergeCell ref="J30:J32"/>
    <mergeCell ref="C34:E34"/>
    <mergeCell ref="G30:G32"/>
    <mergeCell ref="C35:E35"/>
    <mergeCell ref="E44:M44"/>
    <mergeCell ref="C40:E40"/>
    <mergeCell ref="E75:M75"/>
    <mergeCell ref="L78:L80"/>
    <mergeCell ref="E76:N76"/>
    <mergeCell ref="M78:M80"/>
    <mergeCell ref="B47:D49"/>
    <mergeCell ref="B78:D80"/>
    <mergeCell ref="B77:D77"/>
    <mergeCell ref="N47:N49"/>
    <mergeCell ref="F78:F80"/>
    <mergeCell ref="G47:G49"/>
    <mergeCell ref="B59:D59"/>
    <mergeCell ref="B60:D60"/>
    <mergeCell ref="B61:D61"/>
    <mergeCell ref="B62:D62"/>
    <mergeCell ref="A76:D76"/>
    <mergeCell ref="N78:N80"/>
    <mergeCell ref="K78:K80"/>
    <mergeCell ref="E78:E80"/>
    <mergeCell ref="B74:D74"/>
    <mergeCell ref="A75:D75"/>
    <mergeCell ref="A47:A49"/>
    <mergeCell ref="A78:A80"/>
    <mergeCell ref="B68:D68"/>
    <mergeCell ref="B69:D69"/>
    <mergeCell ref="B112:D112"/>
    <mergeCell ref="J78:J80"/>
    <mergeCell ref="I78:I80"/>
    <mergeCell ref="O78:O80"/>
    <mergeCell ref="B111:D111"/>
    <mergeCell ref="G78:G80"/>
    <mergeCell ref="B99:D99"/>
    <mergeCell ref="B100:D100"/>
    <mergeCell ref="B106:D106"/>
    <mergeCell ref="B92:D92"/>
    <mergeCell ref="B96:D96"/>
    <mergeCell ref="B110:D110"/>
    <mergeCell ref="B85:D85"/>
    <mergeCell ref="B87:D87"/>
    <mergeCell ref="B88:D88"/>
    <mergeCell ref="B89:D89"/>
    <mergeCell ref="B86:D86"/>
    <mergeCell ref="B90:D90"/>
    <mergeCell ref="B91:D91"/>
    <mergeCell ref="B93:D93"/>
    <mergeCell ref="B94:D94"/>
    <mergeCell ref="B95:D95"/>
    <mergeCell ref="B109:D109"/>
    <mergeCell ref="H78:H80"/>
    <mergeCell ref="O47:O49"/>
    <mergeCell ref="E47:E49"/>
    <mergeCell ref="E45:N45"/>
    <mergeCell ref="F47:F49"/>
    <mergeCell ref="J47:J49"/>
    <mergeCell ref="K47:K49"/>
    <mergeCell ref="L47:L49"/>
    <mergeCell ref="M47:M49"/>
    <mergeCell ref="A45:D45"/>
    <mergeCell ref="C39:E39"/>
    <mergeCell ref="B43:E43"/>
    <mergeCell ref="H30:H32"/>
    <mergeCell ref="C38:E38"/>
    <mergeCell ref="C33:E33"/>
    <mergeCell ref="C37:E37"/>
    <mergeCell ref="C36:E36"/>
    <mergeCell ref="C41:E41"/>
    <mergeCell ref="C42:E42"/>
    <mergeCell ref="E1:L1"/>
    <mergeCell ref="B13:B15"/>
    <mergeCell ref="E2:L2"/>
    <mergeCell ref="K30:K32"/>
    <mergeCell ref="I30:I32"/>
    <mergeCell ref="H13:H15"/>
    <mergeCell ref="L7:N7"/>
    <mergeCell ref="K13:K15"/>
    <mergeCell ref="F13:F15"/>
    <mergeCell ref="C23:E23"/>
    <mergeCell ref="C12:E12"/>
    <mergeCell ref="B30:B32"/>
    <mergeCell ref="C30:E32"/>
    <mergeCell ref="F30:F32"/>
    <mergeCell ref="C21:E21"/>
    <mergeCell ref="C20:E20"/>
    <mergeCell ref="J13:J15"/>
    <mergeCell ref="C17:E17"/>
    <mergeCell ref="C13:E15"/>
    <mergeCell ref="I13:I15"/>
    <mergeCell ref="C19:E19"/>
    <mergeCell ref="C29:E29"/>
    <mergeCell ref="B1:D1"/>
    <mergeCell ref="B2:D2"/>
  </mergeCells>
  <phoneticPr fontId="7" type="noConversion"/>
  <dataValidations count="3">
    <dataValidation type="list" allowBlank="1" showInputMessage="1" showErrorMessage="1" sqref="G16:G25 G33:G42">
      <formula1>fintype</formula1>
    </dataValidation>
    <dataValidation type="list" allowBlank="1" showInputMessage="1" showErrorMessage="1" sqref="B16:B25 B33:B42">
      <formula1>source_codes</formula1>
    </dataValidation>
    <dataValidation type="list" allowBlank="1" showInputMessage="1" showErrorMessage="1" sqref="L7">
      <formula1>wagerate</formula1>
    </dataValidation>
  </dataValidations>
  <pageMargins left="0.3" right="0.25" top="0.5" bottom="0.25" header="0.5" footer="0.5"/>
  <pageSetup scale="95" orientation="landscape" r:id="rId1"/>
  <headerFooter alignWithMargins="0"/>
  <rowBreaks count="2" manualBreakCount="2">
    <brk id="43" max="14" man="1"/>
    <brk id="74" max="1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O54"/>
  <sheetViews>
    <sheetView showGridLines="0" workbookViewId="0">
      <selection activeCell="C1" sqref="C1:G1"/>
    </sheetView>
  </sheetViews>
  <sheetFormatPr defaultColWidth="9.140625" defaultRowHeight="12.75" customHeight="1" x14ac:dyDescent="0.2"/>
  <cols>
    <col min="1" max="10" width="10.28515625" style="254" customWidth="1"/>
    <col min="11" max="11" width="12.7109375" style="254" customWidth="1"/>
    <col min="12" max="16384" width="9.140625" style="254"/>
  </cols>
  <sheetData>
    <row r="1" spans="1:15" x14ac:dyDescent="0.2">
      <c r="B1" s="5" t="s">
        <v>142</v>
      </c>
      <c r="C1" s="675" t="str">
        <f>'1.1 Residential'!E1</f>
        <v xml:space="preserve"> </v>
      </c>
      <c r="D1" s="675"/>
      <c r="E1" s="675"/>
      <c r="F1" s="675"/>
      <c r="G1" s="675"/>
      <c r="H1" s="332"/>
      <c r="I1" s="332"/>
      <c r="J1" s="96" t="s">
        <v>117</v>
      </c>
      <c r="K1" s="245" t="str">
        <f>IF('1.1 Residential'!P1&gt;0,'1.1 Residential'!P1,"")</f>
        <v xml:space="preserve"> </v>
      </c>
      <c r="L1" s="192"/>
      <c r="M1" s="192"/>
      <c r="N1" s="192"/>
      <c r="O1" s="192"/>
    </row>
    <row r="2" spans="1:15" x14ac:dyDescent="0.2">
      <c r="B2" s="5" t="s">
        <v>71</v>
      </c>
      <c r="C2" s="675" t="str">
        <f>'1.1 Residential'!E2</f>
        <v xml:space="preserve"> </v>
      </c>
      <c r="D2" s="675"/>
      <c r="E2" s="675"/>
      <c r="F2" s="675"/>
      <c r="G2" s="675"/>
    </row>
    <row r="3" spans="1:15" ht="15.75" x14ac:dyDescent="0.25">
      <c r="E3" s="333" t="s">
        <v>310</v>
      </c>
      <c r="J3" s="191" t="s">
        <v>267</v>
      </c>
      <c r="K3" s="247" t="str">
        <f>'1.1 Residential'!O3</f>
        <v xml:space="preserve"> </v>
      </c>
    </row>
    <row r="4" spans="1:15" ht="12.75" customHeight="1" x14ac:dyDescent="0.2">
      <c r="B4" s="256"/>
      <c r="C4" s="256"/>
      <c r="D4" s="256"/>
      <c r="E4" s="266" t="s">
        <v>139</v>
      </c>
      <c r="F4" s="84" t="s">
        <v>306</v>
      </c>
      <c r="G4" s="257"/>
      <c r="H4" s="257"/>
      <c r="I4" s="257"/>
      <c r="J4" s="255"/>
    </row>
    <row r="5" spans="1:15" ht="12.75" customHeight="1" x14ac:dyDescent="0.2">
      <c r="C5" s="257"/>
      <c r="D5" s="257"/>
      <c r="E5" s="257"/>
      <c r="F5" s="84" t="s">
        <v>307</v>
      </c>
      <c r="G5" s="257"/>
      <c r="H5" s="257"/>
      <c r="I5" s="257"/>
    </row>
    <row r="6" spans="1:15" ht="12.75" customHeight="1" x14ac:dyDescent="0.2">
      <c r="C6" s="257"/>
      <c r="D6" s="257"/>
      <c r="E6" s="257"/>
      <c r="F6" s="84" t="s">
        <v>308</v>
      </c>
      <c r="G6" s="257"/>
      <c r="H6" s="257"/>
      <c r="I6" s="257"/>
    </row>
    <row r="7" spans="1:15" ht="12.75" customHeight="1" thickBot="1" x14ac:dyDescent="0.25">
      <c r="A7" s="258"/>
      <c r="C7" s="257"/>
      <c r="D7" s="257"/>
      <c r="E7" s="257"/>
      <c r="F7" s="84" t="s">
        <v>309</v>
      </c>
      <c r="G7" s="258"/>
      <c r="H7" s="258"/>
      <c r="I7" s="258"/>
    </row>
    <row r="8" spans="1:15" ht="12.75" customHeight="1" thickTop="1" x14ac:dyDescent="0.2">
      <c r="A8" s="669" t="s">
        <v>430</v>
      </c>
      <c r="B8" s="764"/>
      <c r="C8" s="764"/>
      <c r="D8" s="764"/>
      <c r="E8" s="764"/>
      <c r="F8" s="764"/>
      <c r="G8" s="764"/>
      <c r="H8" s="764"/>
      <c r="I8" s="764"/>
      <c r="J8" s="765"/>
      <c r="K8" s="272" t="s">
        <v>137</v>
      </c>
    </row>
    <row r="9" spans="1:15" ht="12.75" customHeight="1" x14ac:dyDescent="0.2">
      <c r="A9" s="667"/>
      <c r="B9" s="763"/>
      <c r="C9" s="763"/>
      <c r="D9" s="763"/>
      <c r="E9" s="763"/>
      <c r="F9" s="763"/>
      <c r="G9" s="763"/>
      <c r="H9" s="763"/>
      <c r="I9" s="763"/>
      <c r="J9" s="763"/>
      <c r="K9" s="251"/>
    </row>
    <row r="10" spans="1:15" ht="12.75" customHeight="1" x14ac:dyDescent="0.2">
      <c r="A10" s="667"/>
      <c r="B10" s="763"/>
      <c r="C10" s="763"/>
      <c r="D10" s="763"/>
      <c r="E10" s="763"/>
      <c r="F10" s="763"/>
      <c r="G10" s="763"/>
      <c r="H10" s="763"/>
      <c r="I10" s="763"/>
      <c r="J10" s="763"/>
      <c r="K10" s="252"/>
    </row>
    <row r="11" spans="1:15" ht="12.75" customHeight="1" x14ac:dyDescent="0.2">
      <c r="A11" s="667"/>
      <c r="B11" s="763"/>
      <c r="C11" s="763"/>
      <c r="D11" s="763"/>
      <c r="E11" s="763"/>
      <c r="F11" s="763"/>
      <c r="G11" s="763"/>
      <c r="H11" s="763"/>
      <c r="I11" s="763"/>
      <c r="J11" s="763"/>
      <c r="K11" s="252"/>
    </row>
    <row r="12" spans="1:15" ht="12.75" customHeight="1" x14ac:dyDescent="0.2">
      <c r="A12" s="667"/>
      <c r="B12" s="763"/>
      <c r="C12" s="763"/>
      <c r="D12" s="763"/>
      <c r="E12" s="763"/>
      <c r="F12" s="763"/>
      <c r="G12" s="763"/>
      <c r="H12" s="763"/>
      <c r="I12" s="763"/>
      <c r="J12" s="763"/>
      <c r="K12" s="252"/>
    </row>
    <row r="13" spans="1:15" ht="12.75" customHeight="1" x14ac:dyDescent="0.2">
      <c r="A13" s="667"/>
      <c r="B13" s="763"/>
      <c r="C13" s="763"/>
      <c r="D13" s="763"/>
      <c r="E13" s="763"/>
      <c r="F13" s="763"/>
      <c r="G13" s="763"/>
      <c r="H13" s="763"/>
      <c r="I13" s="763"/>
      <c r="J13" s="763"/>
      <c r="K13" s="252"/>
    </row>
    <row r="14" spans="1:15" ht="12.75" customHeight="1" x14ac:dyDescent="0.2">
      <c r="A14" s="667"/>
      <c r="B14" s="763"/>
      <c r="C14" s="763"/>
      <c r="D14" s="763"/>
      <c r="E14" s="763"/>
      <c r="F14" s="763"/>
      <c r="G14" s="763"/>
      <c r="H14" s="763"/>
      <c r="I14" s="763"/>
      <c r="J14" s="763"/>
      <c r="K14" s="252"/>
    </row>
    <row r="15" spans="1:15" ht="12.75" customHeight="1" x14ac:dyDescent="0.2">
      <c r="A15" s="667"/>
      <c r="B15" s="763"/>
      <c r="C15" s="763"/>
      <c r="D15" s="763"/>
      <c r="E15" s="763"/>
      <c r="F15" s="763"/>
      <c r="G15" s="763"/>
      <c r="H15" s="763"/>
      <c r="I15" s="763"/>
      <c r="J15" s="763"/>
      <c r="K15" s="252"/>
    </row>
    <row r="16" spans="1:15" ht="12.75" customHeight="1" x14ac:dyDescent="0.2">
      <c r="A16" s="667"/>
      <c r="B16" s="763"/>
      <c r="C16" s="763"/>
      <c r="D16" s="763"/>
      <c r="E16" s="763"/>
      <c r="F16" s="763"/>
      <c r="G16" s="763"/>
      <c r="H16" s="763"/>
      <c r="I16" s="763"/>
      <c r="J16" s="763"/>
      <c r="K16" s="252"/>
    </row>
    <row r="17" spans="1:11" ht="12.75" customHeight="1" x14ac:dyDescent="0.2">
      <c r="A17" s="667"/>
      <c r="B17" s="763"/>
      <c r="C17" s="763"/>
      <c r="D17" s="763"/>
      <c r="E17" s="763"/>
      <c r="F17" s="763"/>
      <c r="G17" s="763"/>
      <c r="H17" s="763"/>
      <c r="I17" s="763"/>
      <c r="J17" s="763"/>
      <c r="K17" s="252"/>
    </row>
    <row r="18" spans="1:11" ht="12.75" customHeight="1" x14ac:dyDescent="0.2">
      <c r="A18" s="667"/>
      <c r="B18" s="763"/>
      <c r="C18" s="763"/>
      <c r="D18" s="763"/>
      <c r="E18" s="763"/>
      <c r="F18" s="763"/>
      <c r="G18" s="763"/>
      <c r="H18" s="763"/>
      <c r="I18" s="763"/>
      <c r="J18" s="763"/>
      <c r="K18" s="252"/>
    </row>
    <row r="19" spans="1:11" ht="12.75" customHeight="1" x14ac:dyDescent="0.2">
      <c r="A19" s="667"/>
      <c r="B19" s="763"/>
      <c r="C19" s="763"/>
      <c r="D19" s="763"/>
      <c r="E19" s="763"/>
      <c r="F19" s="763"/>
      <c r="G19" s="763"/>
      <c r="H19" s="763"/>
      <c r="I19" s="763"/>
      <c r="J19" s="763"/>
      <c r="K19" s="252"/>
    </row>
    <row r="20" spans="1:11" ht="12.75" customHeight="1" x14ac:dyDescent="0.2">
      <c r="A20" s="667"/>
      <c r="B20" s="763"/>
      <c r="C20" s="763"/>
      <c r="D20" s="763"/>
      <c r="E20" s="763"/>
      <c r="F20" s="763"/>
      <c r="G20" s="763"/>
      <c r="H20" s="763"/>
      <c r="I20" s="763"/>
      <c r="J20" s="763"/>
      <c r="K20" s="252"/>
    </row>
    <row r="21" spans="1:11" ht="12.75" customHeight="1" x14ac:dyDescent="0.2">
      <c r="A21" s="667"/>
      <c r="B21" s="763"/>
      <c r="C21" s="763"/>
      <c r="D21" s="763"/>
      <c r="E21" s="763"/>
      <c r="F21" s="763"/>
      <c r="G21" s="763"/>
      <c r="H21" s="763"/>
      <c r="I21" s="763"/>
      <c r="J21" s="763"/>
      <c r="K21" s="252"/>
    </row>
    <row r="22" spans="1:11" ht="12.75" customHeight="1" x14ac:dyDescent="0.2">
      <c r="A22" s="667"/>
      <c r="B22" s="763"/>
      <c r="C22" s="763"/>
      <c r="D22" s="763"/>
      <c r="E22" s="763"/>
      <c r="F22" s="763"/>
      <c r="G22" s="763"/>
      <c r="H22" s="763"/>
      <c r="I22" s="763"/>
      <c r="J22" s="763"/>
      <c r="K22" s="252"/>
    </row>
    <row r="23" spans="1:11" ht="12.75" customHeight="1" x14ac:dyDescent="0.2">
      <c r="A23" s="667"/>
      <c r="B23" s="763"/>
      <c r="C23" s="763"/>
      <c r="D23" s="763"/>
      <c r="E23" s="763"/>
      <c r="F23" s="763"/>
      <c r="G23" s="763"/>
      <c r="H23" s="763"/>
      <c r="I23" s="763"/>
      <c r="J23" s="763"/>
      <c r="K23" s="252"/>
    </row>
    <row r="24" spans="1:11" ht="12.75" customHeight="1" x14ac:dyDescent="0.2">
      <c r="A24" s="667"/>
      <c r="B24" s="763"/>
      <c r="C24" s="763"/>
      <c r="D24" s="763"/>
      <c r="E24" s="763"/>
      <c r="F24" s="763"/>
      <c r="G24" s="763"/>
      <c r="H24" s="763"/>
      <c r="I24" s="763"/>
      <c r="J24" s="763"/>
      <c r="K24" s="252"/>
    </row>
    <row r="25" spans="1:11" ht="12.75" customHeight="1" x14ac:dyDescent="0.2">
      <c r="A25" s="667"/>
      <c r="B25" s="763"/>
      <c r="C25" s="763"/>
      <c r="D25" s="763"/>
      <c r="E25" s="763"/>
      <c r="F25" s="763"/>
      <c r="G25" s="763"/>
      <c r="H25" s="763"/>
      <c r="I25" s="763"/>
      <c r="J25" s="763"/>
      <c r="K25" s="252"/>
    </row>
    <row r="26" spans="1:11" ht="12.75" customHeight="1" x14ac:dyDescent="0.2">
      <c r="A26" s="667"/>
      <c r="B26" s="763"/>
      <c r="C26" s="763"/>
      <c r="D26" s="763"/>
      <c r="E26" s="763"/>
      <c r="F26" s="763"/>
      <c r="G26" s="763"/>
      <c r="H26" s="763"/>
      <c r="I26" s="763"/>
      <c r="J26" s="763"/>
      <c r="K26" s="252"/>
    </row>
    <row r="27" spans="1:11" ht="12.75" customHeight="1" thickBot="1" x14ac:dyDescent="0.25">
      <c r="A27" s="273"/>
      <c r="B27" s="268"/>
      <c r="C27" s="268"/>
      <c r="D27" s="268"/>
      <c r="E27" s="268"/>
      <c r="F27" s="268"/>
      <c r="G27" s="268"/>
      <c r="H27" s="268"/>
      <c r="I27" s="269" t="str">
        <f>IF(K27&lt;&gt;'2.1 Comm'!O73,"Total does not equal Line 24 of the Commercial Development Budget","")</f>
        <v/>
      </c>
      <c r="J27" s="270" t="s">
        <v>138</v>
      </c>
      <c r="K27" s="271">
        <f>SUM(K9:K26)</f>
        <v>0</v>
      </c>
    </row>
    <row r="28" spans="1:11" ht="12.75" customHeight="1" thickTop="1" x14ac:dyDescent="0.2">
      <c r="A28" s="766" t="s">
        <v>431</v>
      </c>
      <c r="B28" s="767"/>
      <c r="C28" s="767"/>
      <c r="D28" s="767"/>
      <c r="E28" s="767"/>
      <c r="F28" s="767"/>
      <c r="G28" s="767"/>
      <c r="H28" s="767"/>
      <c r="I28" s="767"/>
      <c r="J28" s="768"/>
      <c r="K28" s="267" t="s">
        <v>137</v>
      </c>
    </row>
    <row r="29" spans="1:11" ht="12.75" customHeight="1" x14ac:dyDescent="0.2">
      <c r="A29" s="667"/>
      <c r="B29" s="763"/>
      <c r="C29" s="763"/>
      <c r="D29" s="763"/>
      <c r="E29" s="763"/>
      <c r="F29" s="763"/>
      <c r="G29" s="763"/>
      <c r="H29" s="763"/>
      <c r="I29" s="763"/>
      <c r="J29" s="763"/>
      <c r="K29" s="251"/>
    </row>
    <row r="30" spans="1:11" ht="12.75" customHeight="1" x14ac:dyDescent="0.2">
      <c r="A30" s="667"/>
      <c r="B30" s="763"/>
      <c r="C30" s="763"/>
      <c r="D30" s="763"/>
      <c r="E30" s="763"/>
      <c r="F30" s="763"/>
      <c r="G30" s="763"/>
      <c r="H30" s="763"/>
      <c r="I30" s="763"/>
      <c r="J30" s="763"/>
      <c r="K30" s="252"/>
    </row>
    <row r="31" spans="1:11" ht="12.75" customHeight="1" x14ac:dyDescent="0.2">
      <c r="A31" s="667"/>
      <c r="B31" s="763"/>
      <c r="C31" s="763"/>
      <c r="D31" s="763"/>
      <c r="E31" s="763"/>
      <c r="F31" s="763"/>
      <c r="G31" s="763"/>
      <c r="H31" s="763"/>
      <c r="I31" s="763"/>
      <c r="J31" s="763"/>
      <c r="K31" s="252"/>
    </row>
    <row r="32" spans="1:11" ht="12.75" customHeight="1" x14ac:dyDescent="0.2">
      <c r="A32" s="667"/>
      <c r="B32" s="763"/>
      <c r="C32" s="763"/>
      <c r="D32" s="763"/>
      <c r="E32" s="763"/>
      <c r="F32" s="763"/>
      <c r="G32" s="763"/>
      <c r="H32" s="763"/>
      <c r="I32" s="763"/>
      <c r="J32" s="763"/>
      <c r="K32" s="252"/>
    </row>
    <row r="33" spans="1:11" ht="12.75" customHeight="1" x14ac:dyDescent="0.2">
      <c r="A33" s="667"/>
      <c r="B33" s="763"/>
      <c r="C33" s="763"/>
      <c r="D33" s="763"/>
      <c r="E33" s="763"/>
      <c r="F33" s="763"/>
      <c r="G33" s="763"/>
      <c r="H33" s="763"/>
      <c r="I33" s="763"/>
      <c r="J33" s="763"/>
      <c r="K33" s="252"/>
    </row>
    <row r="34" spans="1:11" ht="12.75" customHeight="1" x14ac:dyDescent="0.2">
      <c r="A34" s="667"/>
      <c r="B34" s="763"/>
      <c r="C34" s="763"/>
      <c r="D34" s="763"/>
      <c r="E34" s="763"/>
      <c r="F34" s="763"/>
      <c r="G34" s="763"/>
      <c r="H34" s="763"/>
      <c r="I34" s="763"/>
      <c r="J34" s="763"/>
      <c r="K34" s="252"/>
    </row>
    <row r="35" spans="1:11" ht="12.75" customHeight="1" x14ac:dyDescent="0.2">
      <c r="A35" s="282"/>
      <c r="B35" s="215"/>
      <c r="C35" s="215"/>
      <c r="D35" s="215"/>
      <c r="E35" s="215"/>
      <c r="F35" s="215"/>
      <c r="G35" s="215"/>
      <c r="H35" s="215"/>
      <c r="I35" s="283" t="str">
        <f>IF(K35&lt;&gt;'2.1 Comm'!O85,"Total does not equal Line 30 of the Commercial Development Budget","")</f>
        <v/>
      </c>
      <c r="J35" s="259" t="s">
        <v>138</v>
      </c>
      <c r="K35" s="253">
        <f>SUM(K29:K34)</f>
        <v>0</v>
      </c>
    </row>
    <row r="36" spans="1:11" ht="12.75" customHeight="1" thickBot="1" x14ac:dyDescent="0.25">
      <c r="A36" s="771" t="s">
        <v>432</v>
      </c>
      <c r="B36" s="772"/>
      <c r="C36" s="772"/>
      <c r="D36" s="772"/>
      <c r="E36" s="772"/>
      <c r="F36" s="772"/>
      <c r="G36" s="772"/>
      <c r="H36" s="772"/>
      <c r="I36" s="772"/>
      <c r="J36" s="773"/>
      <c r="K36" s="285" t="s">
        <v>137</v>
      </c>
    </row>
    <row r="37" spans="1:11" ht="12.75" customHeight="1" thickTop="1" x14ac:dyDescent="0.2">
      <c r="A37" s="769"/>
      <c r="B37" s="770"/>
      <c r="C37" s="770"/>
      <c r="D37" s="770"/>
      <c r="E37" s="770"/>
      <c r="F37" s="770"/>
      <c r="G37" s="770"/>
      <c r="H37" s="770"/>
      <c r="I37" s="770"/>
      <c r="J37" s="770"/>
      <c r="K37" s="284"/>
    </row>
    <row r="38" spans="1:11" ht="12.75" customHeight="1" x14ac:dyDescent="0.2">
      <c r="A38" s="667"/>
      <c r="B38" s="763"/>
      <c r="C38" s="763"/>
      <c r="D38" s="763"/>
      <c r="E38" s="763"/>
      <c r="F38" s="763"/>
      <c r="G38" s="763"/>
      <c r="H38" s="763"/>
      <c r="I38" s="763"/>
      <c r="J38" s="763"/>
      <c r="K38" s="252"/>
    </row>
    <row r="39" spans="1:11" ht="12.75" customHeight="1" x14ac:dyDescent="0.2">
      <c r="A39" s="667"/>
      <c r="B39" s="763"/>
      <c r="C39" s="763"/>
      <c r="D39" s="763"/>
      <c r="E39" s="763"/>
      <c r="F39" s="763"/>
      <c r="G39" s="763"/>
      <c r="H39" s="763"/>
      <c r="I39" s="763"/>
      <c r="J39" s="763"/>
      <c r="K39" s="252"/>
    </row>
    <row r="40" spans="1:11" ht="12.75" customHeight="1" x14ac:dyDescent="0.2">
      <c r="A40" s="667"/>
      <c r="B40" s="763"/>
      <c r="C40" s="763"/>
      <c r="D40" s="763"/>
      <c r="E40" s="763"/>
      <c r="F40" s="763"/>
      <c r="G40" s="763"/>
      <c r="H40" s="763"/>
      <c r="I40" s="763"/>
      <c r="J40" s="763"/>
      <c r="K40" s="252"/>
    </row>
    <row r="41" spans="1:11" ht="12.75" customHeight="1" x14ac:dyDescent="0.2">
      <c r="A41" s="667"/>
      <c r="B41" s="763"/>
      <c r="C41" s="763"/>
      <c r="D41" s="763"/>
      <c r="E41" s="763"/>
      <c r="F41" s="763"/>
      <c r="G41" s="763"/>
      <c r="H41" s="763"/>
      <c r="I41" s="763"/>
      <c r="J41" s="763"/>
      <c r="K41" s="252"/>
    </row>
    <row r="42" spans="1:11" ht="12.75" customHeight="1" x14ac:dyDescent="0.2">
      <c r="A42" s="667"/>
      <c r="B42" s="763"/>
      <c r="C42" s="763"/>
      <c r="D42" s="763"/>
      <c r="E42" s="763"/>
      <c r="F42" s="763"/>
      <c r="G42" s="763"/>
      <c r="H42" s="763"/>
      <c r="I42" s="763"/>
      <c r="J42" s="763"/>
      <c r="K42" s="252"/>
    </row>
    <row r="43" spans="1:11" ht="12.75" customHeight="1" thickBot="1" x14ac:dyDescent="0.25">
      <c r="A43" s="273"/>
      <c r="B43" s="268"/>
      <c r="C43" s="268"/>
      <c r="D43" s="268"/>
      <c r="E43" s="268"/>
      <c r="F43" s="268"/>
      <c r="G43" s="268"/>
      <c r="H43" s="268"/>
      <c r="I43" s="269" t="str">
        <f>IF(K43&lt;&gt;SUM('2.1 Comm'!O103+'2.1 Comm'!O104),"Total does not equal sum of Line 47 + Line 48 of the Commercial Development Budget","")</f>
        <v/>
      </c>
      <c r="J43" s="270" t="s">
        <v>138</v>
      </c>
      <c r="K43" s="271">
        <f>SUM(K37:K42)</f>
        <v>0</v>
      </c>
    </row>
    <row r="44" spans="1:11" ht="12.75" customHeight="1" thickTop="1" x14ac:dyDescent="0.2"/>
    <row r="45" spans="1:11" ht="12.75" customHeight="1" x14ac:dyDescent="0.2">
      <c r="A45" s="260" t="s">
        <v>262</v>
      </c>
    </row>
    <row r="47" spans="1:11" ht="12.75" customHeight="1" x14ac:dyDescent="0.2">
      <c r="G47" s="109" t="s">
        <v>251</v>
      </c>
      <c r="H47" s="100"/>
      <c r="I47" s="100"/>
      <c r="J47" s="16"/>
      <c r="K47" s="16"/>
    </row>
    <row r="48" spans="1:11" ht="12.75" customHeight="1" x14ac:dyDescent="0.2">
      <c r="G48" s="203" t="s">
        <v>252</v>
      </c>
      <c r="H48" s="204"/>
      <c r="I48" s="204"/>
      <c r="J48" s="204"/>
      <c r="K48" s="261"/>
    </row>
    <row r="49" spans="1:12" ht="12.75" customHeight="1" x14ac:dyDescent="0.2">
      <c r="G49" s="205" t="s">
        <v>253</v>
      </c>
      <c r="H49" s="206"/>
      <c r="I49" s="206"/>
      <c r="J49" s="206"/>
      <c r="K49" s="262"/>
    </row>
    <row r="50" spans="1:12" ht="12.75" customHeight="1" x14ac:dyDescent="0.2">
      <c r="A50" s="192"/>
      <c r="B50" s="192"/>
      <c r="G50" s="205"/>
      <c r="H50" s="206" t="s">
        <v>254</v>
      </c>
      <c r="I50" s="212">
        <v>0.5</v>
      </c>
      <c r="J50" s="215"/>
      <c r="K50" s="263"/>
      <c r="L50" s="192"/>
    </row>
    <row r="51" spans="1:12" ht="12.75" customHeight="1" x14ac:dyDescent="0.2">
      <c r="A51" s="192"/>
      <c r="B51" s="192"/>
      <c r="G51" s="205"/>
      <c r="H51" s="206" t="s">
        <v>255</v>
      </c>
      <c r="I51" s="212">
        <v>0.5</v>
      </c>
      <c r="J51" s="215"/>
      <c r="K51" s="263"/>
      <c r="L51" s="192"/>
    </row>
    <row r="52" spans="1:12" ht="12.75" customHeight="1" x14ac:dyDescent="0.2">
      <c r="A52" s="192"/>
      <c r="B52" s="192"/>
      <c r="G52" s="205"/>
      <c r="H52" s="206" t="s">
        <v>256</v>
      </c>
      <c r="I52" s="212">
        <v>1</v>
      </c>
      <c r="J52" s="215"/>
      <c r="K52" s="263"/>
      <c r="L52" s="192"/>
    </row>
    <row r="53" spans="1:12" ht="12.75" customHeight="1" x14ac:dyDescent="0.2">
      <c r="G53" s="207"/>
      <c r="H53" s="208" t="s">
        <v>257</v>
      </c>
      <c r="I53" s="213">
        <v>1</v>
      </c>
      <c r="J53" s="264"/>
      <c r="K53" s="265"/>
    </row>
    <row r="54" spans="1:12" ht="12.75" customHeight="1" x14ac:dyDescent="0.2">
      <c r="G54" s="116" t="s">
        <v>260</v>
      </c>
      <c r="H54" s="114"/>
      <c r="I54" s="114"/>
      <c r="J54" s="26"/>
      <c r="K54" s="36"/>
    </row>
  </sheetData>
  <sheetProtection algorithmName="SHA-512" hashValue="PfQn/xAVslqLubbg9wiY6Wk/LaryOcpRNsXxQ7JwSf1ymLU7TpAxP6ZqgFD98eyCct+zALeyONNuAwnHczyqCA==" saltValue="WvFN2nzTQQwe3gf1unAiJw==" spinCount="100000" sheet="1" objects="1" scenarios="1"/>
  <mergeCells count="35">
    <mergeCell ref="A42:J42"/>
    <mergeCell ref="A39:J39"/>
    <mergeCell ref="A40:J40"/>
    <mergeCell ref="A41:J41"/>
    <mergeCell ref="A33:J33"/>
    <mergeCell ref="A38:J38"/>
    <mergeCell ref="A37:J37"/>
    <mergeCell ref="A36:J36"/>
    <mergeCell ref="A30:J30"/>
    <mergeCell ref="A34:J34"/>
    <mergeCell ref="A19:J19"/>
    <mergeCell ref="A24:J24"/>
    <mergeCell ref="A25:J25"/>
    <mergeCell ref="A26:J26"/>
    <mergeCell ref="A23:J23"/>
    <mergeCell ref="A32:J32"/>
    <mergeCell ref="A20:J20"/>
    <mergeCell ref="A21:J21"/>
    <mergeCell ref="A31:J31"/>
    <mergeCell ref="A28:J28"/>
    <mergeCell ref="A29:J29"/>
    <mergeCell ref="A18:J18"/>
    <mergeCell ref="A22:J22"/>
    <mergeCell ref="A12:J12"/>
    <mergeCell ref="A10:J10"/>
    <mergeCell ref="A11:J11"/>
    <mergeCell ref="A17:J17"/>
    <mergeCell ref="C1:G1"/>
    <mergeCell ref="C2:G2"/>
    <mergeCell ref="A14:J14"/>
    <mergeCell ref="A15:J15"/>
    <mergeCell ref="A16:J16"/>
    <mergeCell ref="A13:J13"/>
    <mergeCell ref="A8:J8"/>
    <mergeCell ref="A9:J9"/>
  </mergeCells>
  <phoneticPr fontId="7" type="noConversion"/>
  <pageMargins left="1" right="1" top="0.5" bottom="0.2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48"/>
  </sheetPr>
  <dimension ref="A1:AB132"/>
  <sheetViews>
    <sheetView showGridLines="0" zoomScaleNormal="100" workbookViewId="0">
      <selection activeCell="E1" sqref="E1:L1"/>
    </sheetView>
  </sheetViews>
  <sheetFormatPr defaultColWidth="9.140625" defaultRowHeight="15.75" customHeight="1" x14ac:dyDescent="0.2"/>
  <cols>
    <col min="1" max="1" width="3.140625" style="6" customWidth="1"/>
    <col min="2" max="3" width="9.85546875" style="6" customWidth="1"/>
    <col min="4" max="4" width="9.85546875" style="16" customWidth="1"/>
    <col min="5" max="13" width="9.28515625" style="8" customWidth="1"/>
    <col min="14" max="14" width="9.28515625" style="2" customWidth="1"/>
    <col min="15" max="15" width="10.140625" style="4" customWidth="1"/>
    <col min="16" max="16" width="9.28515625" style="9" customWidth="1"/>
    <col min="17" max="17" width="9.28515625" style="2" customWidth="1"/>
    <col min="18" max="18" width="10.140625" style="2" customWidth="1"/>
    <col min="19" max="19" width="9.140625" style="2"/>
    <col min="20" max="16384" width="9.140625" style="4"/>
  </cols>
  <sheetData>
    <row r="1" spans="1:28" ht="14.1" customHeight="1" x14ac:dyDescent="0.2">
      <c r="A1" s="96"/>
      <c r="B1" s="648" t="s">
        <v>142</v>
      </c>
      <c r="C1" s="649"/>
      <c r="D1" s="650"/>
      <c r="E1" s="780" t="str">
        <f>'1.1 Residential'!E1:L1</f>
        <v xml:space="preserve"> </v>
      </c>
      <c r="F1" s="781"/>
      <c r="G1" s="781"/>
      <c r="H1" s="781"/>
      <c r="I1" s="781"/>
      <c r="J1" s="781"/>
      <c r="K1" s="781"/>
      <c r="L1" s="782"/>
      <c r="M1"/>
      <c r="N1" s="96" t="s">
        <v>117</v>
      </c>
      <c r="O1" s="245" t="str">
        <f>IF('1.1 Residential'!P1&gt;0,'1.1 Residential'!P1,"")</f>
        <v xml:space="preserve"> </v>
      </c>
      <c r="P1" s="1"/>
      <c r="Q1" s="80"/>
      <c r="S1" s="3"/>
      <c r="Y1"/>
    </row>
    <row r="2" spans="1:28" ht="14.1" customHeight="1" x14ac:dyDescent="0.2">
      <c r="A2" s="96"/>
      <c r="B2" s="648" t="s">
        <v>71</v>
      </c>
      <c r="C2" s="649"/>
      <c r="D2" s="650"/>
      <c r="E2" s="719" t="str">
        <f>'1.1 Residential'!E2:L2</f>
        <v xml:space="preserve"> </v>
      </c>
      <c r="F2" s="783"/>
      <c r="G2" s="783"/>
      <c r="H2" s="783"/>
      <c r="I2" s="783"/>
      <c r="J2" s="783"/>
      <c r="K2" s="783"/>
      <c r="L2" s="784"/>
      <c r="N2" s="3"/>
      <c r="O2" s="197" t="s">
        <v>116</v>
      </c>
      <c r="Q2" s="78"/>
      <c r="R2" s="79"/>
      <c r="S2" s="79"/>
      <c r="T2" s="79"/>
      <c r="U2" s="79"/>
      <c r="V2" s="79"/>
      <c r="W2" s="79"/>
      <c r="Y2"/>
      <c r="AA2" s="46"/>
    </row>
    <row r="3" spans="1:28" ht="14.1" customHeight="1" x14ac:dyDescent="0.2">
      <c r="A3" s="5"/>
      <c r="B3" s="10"/>
      <c r="C3" s="5"/>
      <c r="D3" s="11"/>
      <c r="E3" s="12"/>
      <c r="F3" s="3"/>
      <c r="G3" s="3"/>
      <c r="H3" s="3"/>
      <c r="I3" s="3"/>
      <c r="J3" s="3"/>
      <c r="K3" s="3"/>
      <c r="L3" s="3"/>
      <c r="M3" s="3"/>
      <c r="N3" s="191" t="s">
        <v>267</v>
      </c>
      <c r="O3" s="247" t="str">
        <f>'1.1 Residential'!O3</f>
        <v xml:space="preserve"> </v>
      </c>
      <c r="Q3" s="79"/>
      <c r="R3" s="79"/>
      <c r="S3" s="79"/>
      <c r="T3" s="79"/>
      <c r="U3" s="79"/>
      <c r="V3" s="79"/>
      <c r="W3" s="79"/>
      <c r="Y3"/>
    </row>
    <row r="4" spans="1:28" ht="15.75" customHeight="1" x14ac:dyDescent="0.25">
      <c r="A4" s="5"/>
      <c r="C4" s="5"/>
      <c r="D4" s="7"/>
      <c r="E4" s="7" t="s">
        <v>89</v>
      </c>
      <c r="F4" s="47" t="s">
        <v>289</v>
      </c>
      <c r="K4" s="3"/>
      <c r="L4" s="3"/>
      <c r="M4" s="3"/>
      <c r="N4" s="3"/>
      <c r="O4" s="96" t="s">
        <v>249</v>
      </c>
      <c r="Q4" s="79"/>
      <c r="R4" s="79"/>
      <c r="S4" s="79"/>
      <c r="T4" s="79"/>
      <c r="U4" s="79"/>
      <c r="V4" s="79"/>
      <c r="W4" s="79"/>
      <c r="Y4"/>
    </row>
    <row r="5" spans="1:28" ht="12.75" customHeight="1" x14ac:dyDescent="0.2">
      <c r="A5" s="5"/>
      <c r="B5" s="198" t="s">
        <v>107</v>
      </c>
      <c r="C5" s="5"/>
      <c r="D5" s="11"/>
      <c r="E5" s="3"/>
      <c r="F5" s="3"/>
      <c r="G5" s="3"/>
      <c r="H5" s="3"/>
      <c r="I5" s="3"/>
      <c r="J5" s="3"/>
      <c r="K5" s="80"/>
      <c r="O5" s="42"/>
      <c r="Q5" s="79"/>
      <c r="R5" s="79"/>
      <c r="S5" s="79"/>
      <c r="T5" s="79"/>
      <c r="U5" s="79"/>
      <c r="V5" s="79"/>
      <c r="W5" s="79"/>
      <c r="Y5"/>
      <c r="AA5" s="15"/>
    </row>
    <row r="6" spans="1:28" ht="12.75" customHeight="1" x14ac:dyDescent="0.2">
      <c r="B6" s="5"/>
      <c r="C6" s="10" t="s">
        <v>129</v>
      </c>
      <c r="D6" s="11"/>
      <c r="E6" s="11"/>
      <c r="F6" s="80"/>
      <c r="G6" s="80"/>
      <c r="H6" s="80"/>
      <c r="I6" s="80"/>
      <c r="J6" s="80"/>
      <c r="K6" s="80"/>
      <c r="L6" s="226" t="str">
        <f>IF('1.1 Residential'!L6&gt;0,'1.1 Residential'!L6,"")</f>
        <v xml:space="preserve"> </v>
      </c>
      <c r="M6" s="44"/>
      <c r="N6" s="44"/>
      <c r="Q6" s="79"/>
      <c r="R6" s="79"/>
      <c r="S6" s="79"/>
      <c r="T6" s="79"/>
      <c r="U6" s="79"/>
      <c r="V6" s="79"/>
      <c r="W6" s="79"/>
      <c r="Y6"/>
    </row>
    <row r="7" spans="1:28" ht="12.75" customHeight="1" x14ac:dyDescent="0.2">
      <c r="A7" s="5"/>
      <c r="B7" s="10"/>
      <c r="C7" s="10" t="s">
        <v>130</v>
      </c>
      <c r="D7" s="11"/>
      <c r="E7" s="80"/>
      <c r="F7" s="80"/>
      <c r="G7" s="80"/>
      <c r="H7" s="80"/>
      <c r="I7" s="80"/>
      <c r="J7" s="80"/>
      <c r="K7" s="80"/>
      <c r="L7" s="574" t="str">
        <f>IF('1.1 Residential'!L7&gt;0,'1.1 Residential'!L7,"")</f>
        <v xml:space="preserve"> </v>
      </c>
      <c r="M7" s="722"/>
      <c r="N7" s="723"/>
      <c r="Q7" s="79"/>
      <c r="R7" s="79"/>
      <c r="S7" s="79"/>
      <c r="T7" s="79"/>
      <c r="U7" s="79"/>
      <c r="V7" s="79"/>
      <c r="W7" s="79"/>
      <c r="Y7"/>
    </row>
    <row r="8" spans="1:28" ht="12.75" customHeight="1" x14ac:dyDescent="0.2">
      <c r="A8" s="5"/>
      <c r="B8" s="10"/>
      <c r="C8" s="10" t="s">
        <v>193</v>
      </c>
      <c r="D8" s="11"/>
      <c r="E8" s="3"/>
      <c r="F8" s="80"/>
      <c r="G8" s="80"/>
      <c r="H8" s="80"/>
      <c r="I8" s="80"/>
      <c r="J8" s="80"/>
      <c r="K8" s="85" t="s">
        <v>189</v>
      </c>
      <c r="L8" s="145"/>
      <c r="M8" s="146"/>
      <c r="N8" s="135"/>
      <c r="Q8" s="79"/>
      <c r="R8" s="79"/>
      <c r="S8" s="79"/>
      <c r="T8" s="79"/>
      <c r="U8" s="79"/>
      <c r="V8" s="79"/>
      <c r="W8" s="79"/>
      <c r="Y8"/>
    </row>
    <row r="9" spans="1:28" ht="12.75" customHeight="1" x14ac:dyDescent="0.2">
      <c r="A9" s="5"/>
      <c r="B9" s="10"/>
      <c r="C9" s="201"/>
      <c r="D9" s="201"/>
      <c r="E9" s="201"/>
      <c r="F9" s="80"/>
      <c r="G9" s="80"/>
      <c r="H9" s="80"/>
      <c r="I9" s="80"/>
      <c r="J9" s="80"/>
      <c r="K9" s="85" t="s">
        <v>188</v>
      </c>
      <c r="L9" s="145"/>
      <c r="M9" s="146"/>
      <c r="N9" s="135"/>
      <c r="Q9" s="79"/>
      <c r="R9" s="79"/>
      <c r="S9" s="79"/>
      <c r="T9" s="79"/>
      <c r="U9" s="79"/>
      <c r="V9" s="79"/>
      <c r="W9" s="79"/>
      <c r="Y9"/>
    </row>
    <row r="10" spans="1:28" ht="12.75" customHeight="1" x14ac:dyDescent="0.2">
      <c r="A10" s="5"/>
      <c r="B10" s="198" t="s">
        <v>70</v>
      </c>
      <c r="C10" s="5"/>
      <c r="D10" s="11"/>
      <c r="E10" s="3"/>
      <c r="F10" s="3"/>
      <c r="G10" s="3"/>
      <c r="H10" s="3"/>
      <c r="I10" s="3"/>
      <c r="J10" s="3"/>
      <c r="K10" s="135"/>
      <c r="L10" s="4"/>
      <c r="M10" s="146"/>
      <c r="N10" s="135"/>
      <c r="Q10" s="79"/>
      <c r="R10" s="79"/>
      <c r="S10" s="79"/>
      <c r="T10" s="79"/>
      <c r="U10" s="79"/>
      <c r="V10" s="79"/>
      <c r="W10" s="79"/>
      <c r="Y10"/>
      <c r="AA10" s="17"/>
    </row>
    <row r="11" spans="1:28" ht="12.75" customHeight="1" x14ac:dyDescent="0.25">
      <c r="A11" s="13"/>
      <c r="B11" s="198"/>
      <c r="C11" s="14"/>
      <c r="D11" s="11"/>
      <c r="E11" s="199" t="s">
        <v>94</v>
      </c>
      <c r="F11" s="3"/>
      <c r="G11" s="3"/>
      <c r="H11" s="3"/>
      <c r="I11" s="3"/>
      <c r="J11" s="3"/>
      <c r="K11" s="3"/>
      <c r="N11" s="3"/>
      <c r="Q11" s="79"/>
      <c r="R11" s="79"/>
      <c r="S11" s="79"/>
      <c r="T11" s="79"/>
      <c r="U11" s="79"/>
      <c r="V11" s="79"/>
      <c r="W11" s="79"/>
      <c r="Y11"/>
      <c r="AA11" s="17"/>
    </row>
    <row r="12" spans="1:28" ht="12.75" customHeight="1" x14ac:dyDescent="0.2">
      <c r="A12" s="5"/>
      <c r="B12" s="195" t="s">
        <v>90</v>
      </c>
      <c r="C12" s="581" t="s">
        <v>93</v>
      </c>
      <c r="D12" s="581"/>
      <c r="E12" s="581"/>
      <c r="F12" s="195" t="s">
        <v>95</v>
      </c>
      <c r="G12" s="195" t="s">
        <v>96</v>
      </c>
      <c r="H12" s="195" t="s">
        <v>97</v>
      </c>
      <c r="I12" s="195" t="s">
        <v>98</v>
      </c>
      <c r="J12" s="195" t="s">
        <v>99</v>
      </c>
      <c r="K12" s="195" t="s">
        <v>100</v>
      </c>
      <c r="L12" s="195" t="s">
        <v>101</v>
      </c>
      <c r="P12" s="18"/>
      <c r="Q12" s="79"/>
      <c r="R12" s="79"/>
      <c r="S12" s="79"/>
      <c r="T12" s="79"/>
      <c r="U12" s="79"/>
      <c r="V12" s="79"/>
      <c r="W12" s="79"/>
      <c r="Y12"/>
      <c r="AA12" s="17"/>
    </row>
    <row r="13" spans="1:28" s="21" customFormat="1" ht="12.75" customHeight="1" x14ac:dyDescent="0.2">
      <c r="A13" s="19"/>
      <c r="B13" s="577" t="s">
        <v>88</v>
      </c>
      <c r="C13" s="577" t="s">
        <v>102</v>
      </c>
      <c r="D13" s="577"/>
      <c r="E13" s="577"/>
      <c r="F13" s="725" t="s">
        <v>103</v>
      </c>
      <c r="G13" s="580" t="s">
        <v>302</v>
      </c>
      <c r="H13" s="580" t="s">
        <v>303</v>
      </c>
      <c r="I13" s="580" t="s">
        <v>304</v>
      </c>
      <c r="J13" s="580" t="s">
        <v>104</v>
      </c>
      <c r="K13" s="580" t="s">
        <v>105</v>
      </c>
      <c r="L13" s="580" t="s">
        <v>140</v>
      </c>
      <c r="P13" s="20"/>
      <c r="Q13" s="79"/>
      <c r="R13" s="79"/>
      <c r="S13" s="79"/>
      <c r="T13" s="79"/>
      <c r="U13" s="79"/>
      <c r="V13" s="79"/>
      <c r="W13" s="79"/>
      <c r="Y13"/>
      <c r="Z13" s="4"/>
      <c r="AA13" s="17"/>
      <c r="AB13" s="4"/>
    </row>
    <row r="14" spans="1:28" s="21" customFormat="1" ht="12.75" customHeight="1" x14ac:dyDescent="0.2">
      <c r="A14" s="19"/>
      <c r="B14" s="577"/>
      <c r="C14" s="577"/>
      <c r="D14" s="577"/>
      <c r="E14" s="577"/>
      <c r="F14" s="578"/>
      <c r="G14" s="578"/>
      <c r="H14" s="578"/>
      <c r="I14" s="578"/>
      <c r="J14" s="580"/>
      <c r="K14" s="580"/>
      <c r="L14" s="580"/>
      <c r="P14" s="20"/>
      <c r="Q14" s="79"/>
      <c r="R14" s="79"/>
      <c r="S14" s="79"/>
      <c r="T14" s="79"/>
      <c r="U14" s="79"/>
      <c r="V14" s="79"/>
      <c r="W14" s="79"/>
      <c r="Y14"/>
      <c r="Z14" s="4"/>
      <c r="AA14" s="17"/>
      <c r="AB14" s="4"/>
    </row>
    <row r="15" spans="1:28" s="21" customFormat="1" ht="12.75" customHeight="1" x14ac:dyDescent="0.2">
      <c r="A15" s="19"/>
      <c r="B15" s="593"/>
      <c r="C15" s="593"/>
      <c r="D15" s="593"/>
      <c r="E15" s="593"/>
      <c r="F15" s="579"/>
      <c r="G15" s="579"/>
      <c r="H15" s="579"/>
      <c r="I15" s="579"/>
      <c r="J15" s="724"/>
      <c r="K15" s="724"/>
      <c r="L15" s="724"/>
      <c r="P15" s="20"/>
      <c r="Q15" s="79"/>
      <c r="R15" s="79"/>
      <c r="S15" s="79"/>
      <c r="T15" s="79"/>
      <c r="U15" s="79"/>
      <c r="V15" s="79"/>
      <c r="W15" s="79"/>
      <c r="Y15"/>
      <c r="Z15" s="4"/>
      <c r="AA15" s="17"/>
      <c r="AB15" s="4"/>
    </row>
    <row r="16" spans="1:28" ht="12.75" customHeight="1" x14ac:dyDescent="0.2">
      <c r="A16" s="5"/>
      <c r="B16" s="144" t="str">
        <f>IF('1.1 Residential'!B16="","",'1.1 Residential'!B16)</f>
        <v/>
      </c>
      <c r="C16" s="726" t="str">
        <f>IF('1.1 Residential'!C16:E16="","",'1.1 Residential'!C16:E16)</f>
        <v/>
      </c>
      <c r="D16" s="727"/>
      <c r="E16" s="728"/>
      <c r="F16" s="156"/>
      <c r="G16" s="153"/>
      <c r="H16" s="225"/>
      <c r="I16" s="154"/>
      <c r="J16" s="373"/>
      <c r="K16" s="225"/>
      <c r="L16" s="225"/>
      <c r="P16" s="22"/>
      <c r="Q16" s="79"/>
      <c r="R16" s="79"/>
      <c r="S16" s="79"/>
      <c r="T16" s="79"/>
      <c r="U16" s="79"/>
      <c r="V16" s="79"/>
      <c r="W16" s="79"/>
      <c r="AA16" s="17"/>
    </row>
    <row r="17" spans="1:27" ht="12.75" customHeight="1" x14ac:dyDescent="0.2">
      <c r="A17" s="5"/>
      <c r="B17" s="144" t="str">
        <f>IF('1.1 Residential'!B17="","",'1.1 Residential'!B17)</f>
        <v/>
      </c>
      <c r="C17" s="726" t="str">
        <f>IF('1.1 Residential'!C17:E17="","",'1.1 Residential'!C17:E17)</f>
        <v/>
      </c>
      <c r="D17" s="727"/>
      <c r="E17" s="728"/>
      <c r="F17" s="156"/>
      <c r="G17" s="153"/>
      <c r="H17" s="225"/>
      <c r="I17" s="154"/>
      <c r="J17" s="373"/>
      <c r="K17" s="225"/>
      <c r="L17" s="225"/>
      <c r="P17" s="22"/>
      <c r="Q17" s="79"/>
      <c r="R17" s="79"/>
      <c r="S17" s="79"/>
      <c r="T17" s="79"/>
      <c r="U17" s="79"/>
      <c r="V17" s="79"/>
      <c r="W17" s="79"/>
      <c r="AA17" s="17"/>
    </row>
    <row r="18" spans="1:27" ht="12.75" customHeight="1" x14ac:dyDescent="0.2">
      <c r="A18" s="5"/>
      <c r="B18" s="144" t="str">
        <f>IF('1.1 Residential'!B18="","",'1.1 Residential'!B18)</f>
        <v/>
      </c>
      <c r="C18" s="726" t="str">
        <f>IF('1.1 Residential'!C18:E18="","",'1.1 Residential'!C18:E18)</f>
        <v/>
      </c>
      <c r="D18" s="727"/>
      <c r="E18" s="728"/>
      <c r="F18" s="156"/>
      <c r="G18" s="153"/>
      <c r="H18" s="225"/>
      <c r="I18" s="154"/>
      <c r="J18" s="373"/>
      <c r="K18" s="225"/>
      <c r="L18" s="225"/>
      <c r="P18" s="22"/>
      <c r="Q18" s="79"/>
      <c r="R18" s="79"/>
      <c r="S18" s="79"/>
      <c r="T18" s="79"/>
      <c r="U18" s="79"/>
      <c r="V18" s="79"/>
      <c r="W18" s="79"/>
      <c r="AA18" s="17"/>
    </row>
    <row r="19" spans="1:27" ht="12.75" customHeight="1" x14ac:dyDescent="0.2">
      <c r="A19" s="5"/>
      <c r="B19" s="144" t="str">
        <f>IF('1.1 Residential'!B19="","",'1.1 Residential'!B19)</f>
        <v/>
      </c>
      <c r="C19" s="726" t="str">
        <f>IF('1.1 Residential'!C19:E19="","",'1.1 Residential'!C19:E19)</f>
        <v/>
      </c>
      <c r="D19" s="727"/>
      <c r="E19" s="728"/>
      <c r="F19" s="156"/>
      <c r="G19" s="153"/>
      <c r="H19" s="225"/>
      <c r="I19" s="154"/>
      <c r="J19" s="373"/>
      <c r="K19" s="225"/>
      <c r="L19" s="225"/>
      <c r="P19" s="22"/>
      <c r="Q19" s="79"/>
      <c r="R19" s="79"/>
      <c r="S19" s="79"/>
      <c r="T19" s="79"/>
      <c r="U19" s="79"/>
      <c r="V19" s="79"/>
      <c r="W19" s="79"/>
      <c r="AA19" s="17"/>
    </row>
    <row r="20" spans="1:27" ht="12.75" customHeight="1" x14ac:dyDescent="0.2">
      <c r="A20" s="5"/>
      <c r="B20" s="144" t="str">
        <f>IF('1.1 Residential'!B17="","",'1.1 Residential'!B17)</f>
        <v/>
      </c>
      <c r="C20" s="726" t="str">
        <f>IF('1.1 Residential'!C20:E20="","",'1.1 Residential'!C20:E20)</f>
        <v/>
      </c>
      <c r="D20" s="727"/>
      <c r="E20" s="728"/>
      <c r="F20" s="156"/>
      <c r="G20" s="153"/>
      <c r="H20" s="225"/>
      <c r="I20" s="154"/>
      <c r="J20" s="373"/>
      <c r="K20" s="225"/>
      <c r="L20" s="225"/>
      <c r="P20" s="22"/>
      <c r="Q20" s="79"/>
      <c r="R20" s="79"/>
      <c r="S20" s="79"/>
      <c r="T20" s="79"/>
      <c r="U20" s="79"/>
      <c r="V20" s="79"/>
      <c r="W20" s="79"/>
      <c r="AA20" s="17"/>
    </row>
    <row r="21" spans="1:27" ht="12.75" customHeight="1" x14ac:dyDescent="0.2">
      <c r="A21" s="5"/>
      <c r="B21" s="144" t="str">
        <f>IF('1.1 Residential'!B21="","",'1.1 Residential'!B21)</f>
        <v/>
      </c>
      <c r="C21" s="726" t="str">
        <f>IF('1.1 Residential'!C21:E21="","",'1.1 Residential'!C21:E21)</f>
        <v/>
      </c>
      <c r="D21" s="727"/>
      <c r="E21" s="728"/>
      <c r="F21" s="156"/>
      <c r="G21" s="153"/>
      <c r="H21" s="225"/>
      <c r="I21" s="154"/>
      <c r="J21" s="373"/>
      <c r="K21" s="225"/>
      <c r="L21" s="225"/>
      <c r="P21" s="22"/>
      <c r="Q21" s="79"/>
      <c r="R21" s="79"/>
      <c r="S21" s="79"/>
      <c r="T21" s="79"/>
      <c r="U21" s="79"/>
      <c r="V21" s="79"/>
      <c r="W21" s="79"/>
      <c r="AA21" s="17"/>
    </row>
    <row r="22" spans="1:27" ht="12.75" customHeight="1" x14ac:dyDescent="0.2">
      <c r="A22" s="5"/>
      <c r="B22" s="144" t="str">
        <f>IF('1.1 Residential'!B22="","",'1.1 Residential'!B22)</f>
        <v/>
      </c>
      <c r="C22" s="726" t="str">
        <f>IF('1.1 Residential'!C22:E22="","",'1.1 Residential'!C22:E22)</f>
        <v/>
      </c>
      <c r="D22" s="727"/>
      <c r="E22" s="728"/>
      <c r="F22" s="156"/>
      <c r="G22" s="153"/>
      <c r="H22" s="225"/>
      <c r="I22" s="154"/>
      <c r="J22" s="373"/>
      <c r="K22" s="225"/>
      <c r="L22" s="225"/>
      <c r="P22" s="22"/>
      <c r="Q22" s="79"/>
      <c r="R22" s="79"/>
      <c r="S22" s="79"/>
      <c r="T22" s="79"/>
      <c r="U22" s="79"/>
      <c r="V22" s="79"/>
      <c r="W22" s="79"/>
      <c r="AA22" s="17"/>
    </row>
    <row r="23" spans="1:27" ht="12.75" customHeight="1" x14ac:dyDescent="0.2">
      <c r="A23" s="5"/>
      <c r="B23" s="144" t="str">
        <f>IF('1.1 Residential'!B23="","",'1.1 Residential'!B23)</f>
        <v/>
      </c>
      <c r="C23" s="726" t="str">
        <f>IF('1.1 Residential'!C23:E23="","",'1.1 Residential'!C23:E23)</f>
        <v/>
      </c>
      <c r="D23" s="727"/>
      <c r="E23" s="728"/>
      <c r="F23" s="156"/>
      <c r="G23" s="153"/>
      <c r="H23" s="225"/>
      <c r="I23" s="154"/>
      <c r="J23" s="373"/>
      <c r="K23" s="225"/>
      <c r="L23" s="225"/>
      <c r="P23" s="22"/>
      <c r="Q23" s="79"/>
      <c r="R23" s="79"/>
      <c r="S23" s="79"/>
      <c r="T23" s="79"/>
      <c r="U23" s="79"/>
      <c r="V23" s="79"/>
      <c r="W23" s="79"/>
      <c r="AA23" s="17"/>
    </row>
    <row r="24" spans="1:27" ht="12.75" customHeight="1" x14ac:dyDescent="0.2">
      <c r="A24" s="5"/>
      <c r="B24" s="144" t="str">
        <f>IF('1.1 Residential'!B24="","",'1.1 Residential'!B24)</f>
        <v/>
      </c>
      <c r="C24" s="726" t="str">
        <f>IF('1.1 Residential'!C24:E24="","",'1.1 Residential'!C24:E24)</f>
        <v/>
      </c>
      <c r="D24" s="727"/>
      <c r="E24" s="728"/>
      <c r="F24" s="156"/>
      <c r="G24" s="153"/>
      <c r="H24" s="225"/>
      <c r="I24" s="154"/>
      <c r="J24" s="373"/>
      <c r="K24" s="225"/>
      <c r="L24" s="225"/>
      <c r="P24" s="22"/>
      <c r="Q24" s="79"/>
      <c r="R24" s="79"/>
      <c r="S24" s="79"/>
      <c r="T24" s="79"/>
      <c r="U24" s="79"/>
      <c r="V24" s="79"/>
      <c r="W24" s="79"/>
      <c r="AA24" s="17"/>
    </row>
    <row r="25" spans="1:27" ht="12.75" customHeight="1" x14ac:dyDescent="0.2">
      <c r="A25" s="5"/>
      <c r="B25" s="144" t="str">
        <f>IF('1.1 Residential'!B25="","",'1.1 Residential'!B25)</f>
        <v/>
      </c>
      <c r="C25" s="726" t="str">
        <f>IF('1.1 Residential'!C25:E25="","",'1.1 Residential'!C25:E25)</f>
        <v/>
      </c>
      <c r="D25" s="727"/>
      <c r="E25" s="728"/>
      <c r="F25" s="156"/>
      <c r="G25" s="153"/>
      <c r="H25" s="225"/>
      <c r="I25" s="154"/>
      <c r="J25" s="373"/>
      <c r="K25" s="225"/>
      <c r="L25" s="225"/>
      <c r="P25" s="22"/>
      <c r="Q25" s="79"/>
      <c r="R25" s="79"/>
      <c r="S25" s="79"/>
      <c r="T25" s="79"/>
      <c r="U25" s="79"/>
      <c r="V25" s="79"/>
      <c r="W25" s="79"/>
      <c r="AA25" s="23"/>
    </row>
    <row r="26" spans="1:27" ht="12.75" customHeight="1" x14ac:dyDescent="0.2">
      <c r="A26" s="5"/>
      <c r="B26" s="744" t="s">
        <v>286</v>
      </c>
      <c r="C26" s="745"/>
      <c r="D26" s="745"/>
      <c r="E26" s="746"/>
      <c r="F26" s="222">
        <f>SUM(F16:F25)</f>
        <v>0</v>
      </c>
      <c r="G26" s="142"/>
      <c r="H26" s="142"/>
      <c r="I26" s="142"/>
      <c r="J26" s="222">
        <f>SUM(J16:J25)</f>
        <v>0</v>
      </c>
      <c r="K26" s="142"/>
      <c r="L26" s="142"/>
      <c r="P26" s="22"/>
      <c r="Q26" s="79"/>
      <c r="R26" s="79"/>
      <c r="S26" s="79"/>
      <c r="T26" s="79"/>
      <c r="U26" s="79"/>
      <c r="V26" s="79"/>
      <c r="W26" s="79"/>
      <c r="AA26" s="17"/>
    </row>
    <row r="27" spans="1:27" ht="12.75" customHeight="1" x14ac:dyDescent="0.2">
      <c r="A27" s="5"/>
      <c r="B27" s="10"/>
      <c r="C27" s="5"/>
      <c r="D27" s="1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22"/>
      <c r="Q27" s="79"/>
      <c r="R27" s="79"/>
      <c r="S27" s="79"/>
      <c r="T27" s="79"/>
      <c r="U27" s="79"/>
      <c r="V27" s="79"/>
      <c r="W27" s="79"/>
      <c r="AA27" s="17"/>
    </row>
    <row r="28" spans="1:27" ht="12.75" customHeight="1" x14ac:dyDescent="0.2">
      <c r="A28" s="5"/>
      <c r="C28" s="5"/>
      <c r="D28" s="11"/>
      <c r="E28" s="199" t="s">
        <v>106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22"/>
      <c r="Q28" s="79"/>
      <c r="R28" s="79"/>
      <c r="S28" s="79"/>
      <c r="T28" s="79"/>
      <c r="U28" s="79"/>
      <c r="V28" s="79"/>
      <c r="W28" s="79"/>
      <c r="AA28" s="17"/>
    </row>
    <row r="29" spans="1:27" ht="12.75" customHeight="1" x14ac:dyDescent="0.2">
      <c r="A29" s="5"/>
      <c r="B29" s="195" t="s">
        <v>90</v>
      </c>
      <c r="C29" s="729" t="s">
        <v>93</v>
      </c>
      <c r="D29" s="730"/>
      <c r="E29" s="731"/>
      <c r="F29" s="195" t="s">
        <v>95</v>
      </c>
      <c r="G29" s="195" t="s">
        <v>96</v>
      </c>
      <c r="H29" s="195" t="s">
        <v>97</v>
      </c>
      <c r="I29" s="195" t="s">
        <v>133</v>
      </c>
      <c r="J29" s="195" t="s">
        <v>100</v>
      </c>
      <c r="K29" s="195" t="s">
        <v>101</v>
      </c>
      <c r="P29" s="18"/>
      <c r="Q29" s="79"/>
      <c r="R29" s="79"/>
      <c r="S29" s="79"/>
      <c r="T29" s="79"/>
      <c r="U29" s="79"/>
      <c r="V29" s="79"/>
      <c r="W29" s="79"/>
    </row>
    <row r="30" spans="1:27" ht="12.75" customHeight="1" x14ac:dyDescent="0.2">
      <c r="A30" s="5"/>
      <c r="B30" s="577" t="s">
        <v>88</v>
      </c>
      <c r="C30" s="732" t="s">
        <v>102</v>
      </c>
      <c r="D30" s="774"/>
      <c r="E30" s="775"/>
      <c r="F30" s="577" t="s">
        <v>103</v>
      </c>
      <c r="G30" s="577" t="s">
        <v>302</v>
      </c>
      <c r="H30" s="580" t="s">
        <v>303</v>
      </c>
      <c r="I30" s="577" t="s">
        <v>304</v>
      </c>
      <c r="J30" s="577" t="s">
        <v>105</v>
      </c>
      <c r="K30" s="577" t="s">
        <v>140</v>
      </c>
      <c r="P30" s="18"/>
      <c r="Q30" s="79"/>
      <c r="R30" s="79"/>
      <c r="S30" s="79"/>
      <c r="T30" s="79"/>
      <c r="U30" s="79"/>
      <c r="V30" s="79"/>
      <c r="W30" s="79"/>
    </row>
    <row r="31" spans="1:27" ht="12.75" customHeight="1" x14ac:dyDescent="0.2">
      <c r="A31" s="19"/>
      <c r="B31" s="787"/>
      <c r="C31" s="776"/>
      <c r="D31" s="774"/>
      <c r="E31" s="775"/>
      <c r="F31" s="578"/>
      <c r="G31" s="578"/>
      <c r="H31" s="578"/>
      <c r="I31" s="578"/>
      <c r="J31" s="578"/>
      <c r="K31" s="578"/>
      <c r="P31" s="20"/>
      <c r="Q31" s="79"/>
      <c r="R31" s="79"/>
      <c r="S31" s="79"/>
      <c r="T31" s="79"/>
      <c r="U31" s="79"/>
      <c r="V31" s="79"/>
      <c r="W31" s="79"/>
      <c r="AA31" s="17"/>
    </row>
    <row r="32" spans="1:27" ht="12.75" customHeight="1" x14ac:dyDescent="0.2">
      <c r="A32" s="19"/>
      <c r="B32" s="788"/>
      <c r="C32" s="777"/>
      <c r="D32" s="778"/>
      <c r="E32" s="779"/>
      <c r="F32" s="579"/>
      <c r="G32" s="579"/>
      <c r="H32" s="579"/>
      <c r="I32" s="579"/>
      <c r="J32" s="579"/>
      <c r="K32" s="579"/>
      <c r="P32" s="20"/>
      <c r="Q32" s="79"/>
      <c r="R32" s="79"/>
      <c r="S32" s="79"/>
      <c r="T32" s="79"/>
      <c r="U32" s="79"/>
      <c r="V32" s="79"/>
      <c r="W32" s="79"/>
      <c r="AA32" s="17"/>
    </row>
    <row r="33" spans="1:27" ht="12.75" customHeight="1" x14ac:dyDescent="0.2">
      <c r="A33" s="5"/>
      <c r="B33" s="144" t="str">
        <f>IF('1.1 Residential'!B33="","",'1.1 Residential'!B33)</f>
        <v/>
      </c>
      <c r="C33" s="726" t="str">
        <f>IF('1.1 Residential'!C33:E33="","",'1.1 Residential'!C33:E33)</f>
        <v/>
      </c>
      <c r="D33" s="727"/>
      <c r="E33" s="728"/>
      <c r="F33" s="156"/>
      <c r="G33" s="153"/>
      <c r="H33" s="225"/>
      <c r="I33" s="154"/>
      <c r="J33" s="225"/>
      <c r="K33" s="225"/>
      <c r="P33" s="22"/>
      <c r="Q33" s="79"/>
      <c r="R33" s="79"/>
      <c r="S33" s="79"/>
      <c r="T33" s="79"/>
      <c r="U33" s="79"/>
      <c r="V33" s="79"/>
      <c r="W33" s="79"/>
      <c r="AA33" s="17"/>
    </row>
    <row r="34" spans="1:27" ht="12.75" customHeight="1" x14ac:dyDescent="0.2">
      <c r="A34" s="5"/>
      <c r="B34" s="144" t="str">
        <f>IF('1.1 Residential'!B34="","",'1.1 Residential'!B34)</f>
        <v/>
      </c>
      <c r="C34" s="726" t="str">
        <f>IF('1.1 Residential'!C34:E34="","",'1.1 Residential'!C34:E34)</f>
        <v/>
      </c>
      <c r="D34" s="727"/>
      <c r="E34" s="728"/>
      <c r="F34" s="156"/>
      <c r="G34" s="153"/>
      <c r="H34" s="225"/>
      <c r="I34" s="154"/>
      <c r="J34" s="225"/>
      <c r="K34" s="225"/>
      <c r="P34" s="22"/>
      <c r="Q34" s="79"/>
      <c r="R34" s="79"/>
      <c r="S34" s="79"/>
      <c r="T34" s="79"/>
      <c r="U34" s="79"/>
      <c r="V34" s="79"/>
      <c r="W34" s="79"/>
      <c r="AA34" s="17"/>
    </row>
    <row r="35" spans="1:27" ht="12.75" customHeight="1" x14ac:dyDescent="0.2">
      <c r="A35" s="5"/>
      <c r="B35" s="144" t="str">
        <f>IF('1.1 Residential'!B35="","",'1.1 Residential'!B35)</f>
        <v/>
      </c>
      <c r="C35" s="726" t="str">
        <f>IF('1.1 Residential'!C35:E35="","",'1.1 Residential'!C35:E35)</f>
        <v/>
      </c>
      <c r="D35" s="727"/>
      <c r="E35" s="728"/>
      <c r="F35" s="156"/>
      <c r="G35" s="153"/>
      <c r="H35" s="225"/>
      <c r="I35" s="154"/>
      <c r="J35" s="225"/>
      <c r="K35" s="225"/>
      <c r="P35" s="22"/>
      <c r="Q35" s="79"/>
      <c r="R35" s="79"/>
      <c r="S35" s="79"/>
      <c r="T35" s="79"/>
      <c r="U35" s="79"/>
      <c r="V35" s="79"/>
      <c r="W35" s="79"/>
      <c r="AA35" s="17"/>
    </row>
    <row r="36" spans="1:27" ht="12.75" customHeight="1" x14ac:dyDescent="0.2">
      <c r="A36" s="5"/>
      <c r="B36" s="144" t="str">
        <f>IF('1.1 Residential'!B36="","",'1.1 Residential'!B36)</f>
        <v/>
      </c>
      <c r="C36" s="726" t="str">
        <f>IF('1.1 Residential'!C36:E36="","",'1.1 Residential'!C36:E36)</f>
        <v/>
      </c>
      <c r="D36" s="727"/>
      <c r="E36" s="728"/>
      <c r="F36" s="156"/>
      <c r="G36" s="153"/>
      <c r="H36" s="225"/>
      <c r="I36" s="154"/>
      <c r="J36" s="225"/>
      <c r="K36" s="225"/>
      <c r="P36" s="22"/>
      <c r="Q36" s="79"/>
      <c r="R36" s="79"/>
      <c r="S36" s="79"/>
      <c r="T36" s="79"/>
      <c r="U36" s="79"/>
      <c r="V36" s="79"/>
      <c r="W36" s="79"/>
      <c r="AA36" s="17"/>
    </row>
    <row r="37" spans="1:27" ht="12.75" customHeight="1" x14ac:dyDescent="0.2">
      <c r="A37" s="5"/>
      <c r="B37" s="144" t="str">
        <f>IF('1.1 Residential'!B37="","",'1.1 Residential'!B37)</f>
        <v/>
      </c>
      <c r="C37" s="726" t="str">
        <f>IF('1.1 Residential'!C37:E37="","",'1.1 Residential'!C37:E37)</f>
        <v/>
      </c>
      <c r="D37" s="727"/>
      <c r="E37" s="728"/>
      <c r="F37" s="156"/>
      <c r="G37" s="153"/>
      <c r="H37" s="225"/>
      <c r="I37" s="154"/>
      <c r="J37" s="225"/>
      <c r="K37" s="225"/>
      <c r="P37" s="22"/>
      <c r="Q37" s="79"/>
      <c r="R37" s="79"/>
      <c r="S37" s="79"/>
      <c r="T37" s="79"/>
      <c r="U37" s="79"/>
      <c r="V37" s="79"/>
      <c r="W37" s="79"/>
      <c r="AA37" s="17"/>
    </row>
    <row r="38" spans="1:27" ht="12.75" customHeight="1" x14ac:dyDescent="0.2">
      <c r="A38" s="5"/>
      <c r="B38" s="144" t="str">
        <f>IF('1.1 Residential'!B38="","",'1.1 Residential'!B38)</f>
        <v/>
      </c>
      <c r="C38" s="726" t="str">
        <f>IF('1.1 Residential'!C38:E38="","",'1.1 Residential'!C38:E38)</f>
        <v/>
      </c>
      <c r="D38" s="727"/>
      <c r="E38" s="728"/>
      <c r="F38" s="156"/>
      <c r="G38" s="153"/>
      <c r="H38" s="225"/>
      <c r="I38" s="154"/>
      <c r="J38" s="225"/>
      <c r="K38" s="225"/>
      <c r="P38" s="22"/>
      <c r="Q38" s="79"/>
      <c r="R38" s="79"/>
      <c r="S38" s="79"/>
      <c r="T38" s="79"/>
      <c r="U38" s="79"/>
      <c r="V38" s="79"/>
      <c r="W38" s="79"/>
      <c r="AA38" s="17"/>
    </row>
    <row r="39" spans="1:27" ht="12.75" customHeight="1" x14ac:dyDescent="0.2">
      <c r="A39" s="5"/>
      <c r="B39" s="144" t="str">
        <f>IF('1.1 Residential'!B39="","",'1.1 Residential'!B39)</f>
        <v/>
      </c>
      <c r="C39" s="726" t="str">
        <f>IF('1.1 Residential'!C39:E39="","",'1.1 Residential'!C39:E39)</f>
        <v/>
      </c>
      <c r="D39" s="727"/>
      <c r="E39" s="728"/>
      <c r="F39" s="156"/>
      <c r="G39" s="153"/>
      <c r="H39" s="225"/>
      <c r="I39" s="154"/>
      <c r="J39" s="225"/>
      <c r="K39" s="225"/>
      <c r="P39" s="22"/>
      <c r="Q39" s="79"/>
      <c r="R39" s="79"/>
      <c r="S39" s="79"/>
      <c r="T39" s="79"/>
      <c r="U39" s="79"/>
      <c r="V39" s="79"/>
      <c r="W39" s="79"/>
      <c r="AA39" s="17"/>
    </row>
    <row r="40" spans="1:27" ht="12.75" customHeight="1" x14ac:dyDescent="0.2">
      <c r="A40" s="5"/>
      <c r="B40" s="144" t="str">
        <f>IF('1.1 Residential'!B40="","",'1.1 Residential'!B40)</f>
        <v/>
      </c>
      <c r="C40" s="726" t="str">
        <f>IF('1.1 Residential'!C40:E40="","",'1.1 Residential'!C40:E40)</f>
        <v/>
      </c>
      <c r="D40" s="727"/>
      <c r="E40" s="728"/>
      <c r="F40" s="156"/>
      <c r="G40" s="153"/>
      <c r="H40" s="225"/>
      <c r="I40" s="154"/>
      <c r="J40" s="225"/>
      <c r="K40" s="225"/>
      <c r="P40" s="22"/>
      <c r="Q40" s="79"/>
      <c r="R40" s="79"/>
      <c r="S40" s="79"/>
      <c r="T40" s="79"/>
      <c r="U40" s="79"/>
      <c r="V40" s="79"/>
      <c r="W40" s="79"/>
      <c r="AA40" s="17"/>
    </row>
    <row r="41" spans="1:27" ht="12.75" customHeight="1" x14ac:dyDescent="0.2">
      <c r="A41" s="5"/>
      <c r="B41" s="144" t="str">
        <f>IF('1.1 Residential'!B41="","",'1.1 Residential'!B41)</f>
        <v/>
      </c>
      <c r="C41" s="726" t="str">
        <f>IF('1.1 Residential'!C41:E41="","",'1.1 Residential'!C41:E41)</f>
        <v/>
      </c>
      <c r="D41" s="727"/>
      <c r="E41" s="728"/>
      <c r="F41" s="156"/>
      <c r="G41" s="153"/>
      <c r="H41" s="225"/>
      <c r="I41" s="154"/>
      <c r="J41" s="225"/>
      <c r="K41" s="225"/>
      <c r="P41" s="22"/>
      <c r="Q41" s="79"/>
      <c r="R41" s="79"/>
      <c r="S41" s="79"/>
      <c r="T41" s="79"/>
      <c r="U41" s="79"/>
      <c r="V41" s="79"/>
      <c r="W41" s="79"/>
      <c r="AA41" s="17"/>
    </row>
    <row r="42" spans="1:27" ht="12.75" customHeight="1" x14ac:dyDescent="0.2">
      <c r="A42" s="5"/>
      <c r="B42" s="144" t="str">
        <f>IF('1.1 Residential'!B42="","",'1.1 Residential'!B42)</f>
        <v/>
      </c>
      <c r="C42" s="726" t="str">
        <f>IF('1.1 Residential'!C42:E42="","",'1.1 Residential'!C42:E42)</f>
        <v/>
      </c>
      <c r="D42" s="727"/>
      <c r="E42" s="728"/>
      <c r="F42" s="156"/>
      <c r="G42" s="153"/>
      <c r="H42" s="225"/>
      <c r="I42" s="154"/>
      <c r="J42" s="225"/>
      <c r="K42" s="225"/>
      <c r="P42" s="22"/>
      <c r="Q42" s="79"/>
      <c r="R42" s="79"/>
      <c r="S42" s="79"/>
      <c r="T42" s="79"/>
      <c r="U42" s="79"/>
      <c r="V42" s="79"/>
      <c r="W42" s="79"/>
      <c r="AA42" s="17"/>
    </row>
    <row r="43" spans="1:27" ht="12.75" customHeight="1" x14ac:dyDescent="0.2">
      <c r="A43" s="5"/>
      <c r="B43" s="744" t="s">
        <v>286</v>
      </c>
      <c r="C43" s="756"/>
      <c r="D43" s="756"/>
      <c r="E43" s="757"/>
      <c r="F43" s="222">
        <f>SUM(F33:F42)</f>
        <v>0</v>
      </c>
      <c r="G43" s="12" t="str">
        <f>IF(F26&lt;&gt;F43,"Permanent Financing Source Total does not equal Construction Financing Source Total","")</f>
        <v/>
      </c>
      <c r="H43" s="12"/>
      <c r="I43" s="12"/>
      <c r="J43" s="12"/>
      <c r="K43" s="90"/>
      <c r="L43" s="90"/>
      <c r="M43" s="90"/>
      <c r="N43" s="91"/>
      <c r="Q43"/>
      <c r="R43"/>
      <c r="S43"/>
      <c r="T43"/>
      <c r="U43"/>
      <c r="V43"/>
      <c r="W43"/>
      <c r="AA43" s="17"/>
    </row>
    <row r="44" spans="1:27" ht="15.75" customHeight="1" x14ac:dyDescent="0.2">
      <c r="A44" s="627" t="s">
        <v>71</v>
      </c>
      <c r="B44" s="627"/>
      <c r="C44" s="627"/>
      <c r="D44" s="628"/>
      <c r="E44" s="752" t="str">
        <f>IF(E2="","",E2)</f>
        <v xml:space="preserve"> </v>
      </c>
      <c r="F44" s="752"/>
      <c r="G44" s="752"/>
      <c r="H44" s="752"/>
      <c r="I44" s="752"/>
      <c r="J44" s="752"/>
      <c r="K44" s="752"/>
      <c r="L44" s="752"/>
      <c r="M44" s="752"/>
      <c r="N44" s="96" t="s">
        <v>117</v>
      </c>
      <c r="O44" s="245" t="str">
        <f>IF('1.1 Residential'!P44&gt;0,'1.1 Residential'!P44,"")</f>
        <v xml:space="preserve"> </v>
      </c>
      <c r="P44" s="1"/>
      <c r="Q44"/>
      <c r="R44"/>
      <c r="S44"/>
      <c r="T44"/>
      <c r="U44"/>
      <c r="V44"/>
      <c r="W44"/>
    </row>
    <row r="45" spans="1:27" ht="15.75" customHeight="1" x14ac:dyDescent="0.2">
      <c r="A45" s="570" t="s">
        <v>69</v>
      </c>
      <c r="B45" s="570"/>
      <c r="C45" s="570"/>
      <c r="D45" s="571"/>
      <c r="E45" s="785" t="s">
        <v>236</v>
      </c>
      <c r="F45" s="786"/>
      <c r="G45" s="786"/>
      <c r="H45" s="786"/>
      <c r="I45" s="786"/>
      <c r="J45" s="786"/>
      <c r="K45" s="786"/>
      <c r="L45" s="786"/>
      <c r="M45" s="786"/>
      <c r="N45" s="786"/>
      <c r="O45" s="96" t="s">
        <v>248</v>
      </c>
      <c r="Q45"/>
      <c r="R45"/>
      <c r="S45"/>
      <c r="T45"/>
      <c r="U45"/>
      <c r="V45"/>
      <c r="W45"/>
    </row>
    <row r="46" spans="1:27" ht="14.25" customHeight="1" x14ac:dyDescent="0.2">
      <c r="A46" s="231"/>
      <c r="B46" s="610" t="s">
        <v>259</v>
      </c>
      <c r="C46" s="559"/>
      <c r="D46" s="560"/>
      <c r="E46" s="87" t="str">
        <f>IF($B$33="","",$B$33)</f>
        <v/>
      </c>
      <c r="F46" s="87" t="str">
        <f>IF($B$34="","",$B$34)</f>
        <v/>
      </c>
      <c r="G46" s="87" t="str">
        <f>IF($B$35="","",$B$35)</f>
        <v/>
      </c>
      <c r="H46" s="87" t="str">
        <f>IF($B$36="","",$B$36)</f>
        <v/>
      </c>
      <c r="I46" s="87" t="str">
        <f>IF($B$37="","",$B$37)</f>
        <v/>
      </c>
      <c r="J46" s="87" t="str">
        <f>IF($B$38="","",$B$38)</f>
        <v/>
      </c>
      <c r="K46" s="87" t="str">
        <f>IF($B$39="","",$B$39)</f>
        <v/>
      </c>
      <c r="L46" s="87" t="str">
        <f>IF($B$40="","",$B$40)</f>
        <v/>
      </c>
      <c r="M46" s="87" t="str">
        <f>IF($B$41="","",$B$41)</f>
        <v/>
      </c>
      <c r="N46" s="93" t="str">
        <f>IF($B$42="","",$B$42)</f>
        <v/>
      </c>
      <c r="O46" s="86"/>
      <c r="P46" s="24"/>
      <c r="Q46"/>
      <c r="R46"/>
      <c r="S46"/>
      <c r="T46"/>
      <c r="U46"/>
      <c r="V46"/>
      <c r="W46"/>
      <c r="X46"/>
    </row>
    <row r="47" spans="1:27" ht="14.25" customHeight="1" x14ac:dyDescent="0.2">
      <c r="A47" s="629"/>
      <c r="B47" s="611" t="s">
        <v>72</v>
      </c>
      <c r="C47" s="612"/>
      <c r="D47" s="613"/>
      <c r="E47" s="567" t="str">
        <f>C33</f>
        <v/>
      </c>
      <c r="F47" s="567" t="str">
        <f>C34</f>
        <v/>
      </c>
      <c r="G47" s="567" t="str">
        <f>C35</f>
        <v/>
      </c>
      <c r="H47" s="567" t="str">
        <f>C36</f>
        <v/>
      </c>
      <c r="I47" s="567" t="str">
        <f>C37</f>
        <v/>
      </c>
      <c r="J47" s="567" t="str">
        <f>C38</f>
        <v/>
      </c>
      <c r="K47" s="567" t="str">
        <f>C39</f>
        <v/>
      </c>
      <c r="L47" s="567" t="str">
        <f>C40</f>
        <v/>
      </c>
      <c r="M47" s="567" t="str">
        <f>C41</f>
        <v/>
      </c>
      <c r="N47" s="754" t="str">
        <f>C42</f>
        <v/>
      </c>
      <c r="O47" s="747" t="s">
        <v>335</v>
      </c>
      <c r="P47" s="24"/>
      <c r="Q47"/>
      <c r="R47"/>
      <c r="S47"/>
      <c r="T47"/>
      <c r="U47"/>
      <c r="V47"/>
      <c r="W47"/>
      <c r="X47"/>
    </row>
    <row r="48" spans="1:27" ht="14.25" customHeight="1" x14ac:dyDescent="0.2">
      <c r="A48" s="630"/>
      <c r="B48" s="753"/>
      <c r="C48" s="753"/>
      <c r="D48" s="615"/>
      <c r="E48" s="568"/>
      <c r="F48" s="578"/>
      <c r="G48" s="568"/>
      <c r="H48" s="568"/>
      <c r="I48" s="568"/>
      <c r="J48" s="568"/>
      <c r="K48" s="568"/>
      <c r="L48" s="568"/>
      <c r="M48" s="568"/>
      <c r="N48" s="755"/>
      <c r="O48" s="748"/>
      <c r="P48" s="24"/>
      <c r="Q48"/>
      <c r="R48"/>
      <c r="S48"/>
      <c r="T48"/>
      <c r="U48"/>
      <c r="V48"/>
      <c r="W48"/>
      <c r="X48"/>
    </row>
    <row r="49" spans="1:24" ht="14.25" customHeight="1" x14ac:dyDescent="0.2">
      <c r="A49" s="631"/>
      <c r="B49" s="616"/>
      <c r="C49" s="616"/>
      <c r="D49" s="617"/>
      <c r="E49" s="569"/>
      <c r="F49" s="579"/>
      <c r="G49" s="569"/>
      <c r="H49" s="569"/>
      <c r="I49" s="569"/>
      <c r="J49" s="569"/>
      <c r="K49" s="569"/>
      <c r="L49" s="569"/>
      <c r="M49" s="569"/>
      <c r="N49" s="755"/>
      <c r="O49" s="749"/>
      <c r="P49" s="24"/>
      <c r="Q49"/>
      <c r="R49"/>
      <c r="S49"/>
      <c r="T49"/>
      <c r="U49"/>
      <c r="V49"/>
      <c r="W49"/>
      <c r="X49"/>
    </row>
    <row r="50" spans="1:24" ht="12.75" customHeight="1" x14ac:dyDescent="0.2">
      <c r="A50" s="25" t="s">
        <v>2</v>
      </c>
      <c r="B50" s="558" t="s">
        <v>0</v>
      </c>
      <c r="C50" s="559"/>
      <c r="D50" s="560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68">
        <f>SUM(E50:N50)</f>
        <v>0</v>
      </c>
      <c r="P50" s="28"/>
      <c r="Q50"/>
      <c r="R50"/>
      <c r="S50"/>
      <c r="T50"/>
      <c r="U50"/>
      <c r="V50"/>
      <c r="W50"/>
    </row>
    <row r="51" spans="1:24" ht="12.75" customHeight="1" x14ac:dyDescent="0.2">
      <c r="A51" s="25" t="s">
        <v>3</v>
      </c>
      <c r="B51" s="558" t="s">
        <v>1</v>
      </c>
      <c r="C51" s="559"/>
      <c r="D51" s="560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68">
        <f>SUM(E51:N51)</f>
        <v>0</v>
      </c>
      <c r="P51" s="29"/>
    </row>
    <row r="52" spans="1:24" ht="14.1" customHeight="1" x14ac:dyDescent="0.2">
      <c r="A52" s="118" t="s">
        <v>4</v>
      </c>
      <c r="B52" s="561" t="s">
        <v>315</v>
      </c>
      <c r="C52" s="559"/>
      <c r="D52" s="560"/>
      <c r="E52" s="170">
        <f>SUM(E50:E51)</f>
        <v>0</v>
      </c>
      <c r="F52" s="170">
        <f t="shared" ref="F52:O52" si="0">SUM(F50:F51)</f>
        <v>0</v>
      </c>
      <c r="G52" s="170">
        <f t="shared" si="0"/>
        <v>0</v>
      </c>
      <c r="H52" s="170">
        <f t="shared" si="0"/>
        <v>0</v>
      </c>
      <c r="I52" s="170">
        <f t="shared" si="0"/>
        <v>0</v>
      </c>
      <c r="J52" s="170">
        <f t="shared" si="0"/>
        <v>0</v>
      </c>
      <c r="K52" s="170">
        <f t="shared" si="0"/>
        <v>0</v>
      </c>
      <c r="L52" s="170">
        <f t="shared" si="0"/>
        <v>0</v>
      </c>
      <c r="M52" s="170">
        <f t="shared" si="0"/>
        <v>0</v>
      </c>
      <c r="N52" s="170">
        <f t="shared" si="0"/>
        <v>0</v>
      </c>
      <c r="O52" s="241">
        <f t="shared" si="0"/>
        <v>0</v>
      </c>
      <c r="P52" s="30"/>
    </row>
    <row r="53" spans="1:24" ht="14.1" customHeight="1" x14ac:dyDescent="0.2">
      <c r="A53" s="340"/>
      <c r="B53" s="632" t="s">
        <v>82</v>
      </c>
      <c r="C53" s="633"/>
      <c r="D53" s="634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3"/>
      <c r="P53" s="28"/>
    </row>
    <row r="54" spans="1:24" ht="12.75" customHeight="1" x14ac:dyDescent="0.2">
      <c r="A54" s="25" t="s">
        <v>5</v>
      </c>
      <c r="B54" s="555" t="s">
        <v>6</v>
      </c>
      <c r="C54" s="556"/>
      <c r="D54" s="557"/>
      <c r="E54" s="156"/>
      <c r="F54" s="403"/>
      <c r="G54" s="403"/>
      <c r="H54" s="156"/>
      <c r="I54" s="156"/>
      <c r="J54" s="156"/>
      <c r="K54" s="156"/>
      <c r="L54" s="156"/>
      <c r="M54" s="156"/>
      <c r="N54" s="156"/>
      <c r="O54" s="168">
        <f t="shared" ref="O54:O73" si="1">SUM(E54:N54)</f>
        <v>0</v>
      </c>
      <c r="P54" s="28"/>
    </row>
    <row r="55" spans="1:24" ht="12.75" customHeight="1" x14ac:dyDescent="0.2">
      <c r="A55" s="25" t="s">
        <v>12</v>
      </c>
      <c r="B55" s="555" t="s">
        <v>68</v>
      </c>
      <c r="C55" s="556"/>
      <c r="D55" s="557"/>
      <c r="E55" s="156"/>
      <c r="F55" s="403"/>
      <c r="G55" s="403"/>
      <c r="H55" s="156"/>
      <c r="I55" s="156"/>
      <c r="J55" s="156"/>
      <c r="K55" s="156"/>
      <c r="L55" s="156"/>
      <c r="M55" s="156"/>
      <c r="N55" s="156"/>
      <c r="O55" s="168">
        <f t="shared" si="1"/>
        <v>0</v>
      </c>
      <c r="P55" s="29"/>
    </row>
    <row r="56" spans="1:24" ht="12.75" customHeight="1" x14ac:dyDescent="0.2">
      <c r="A56" s="25" t="s">
        <v>13</v>
      </c>
      <c r="B56" s="555" t="s">
        <v>7</v>
      </c>
      <c r="C56" s="556"/>
      <c r="D56" s="557"/>
      <c r="E56" s="156"/>
      <c r="F56" s="403"/>
      <c r="G56" s="403"/>
      <c r="H56" s="156"/>
      <c r="I56" s="156"/>
      <c r="J56" s="156"/>
      <c r="K56" s="156"/>
      <c r="L56" s="156"/>
      <c r="M56" s="156"/>
      <c r="N56" s="156"/>
      <c r="O56" s="168">
        <f t="shared" si="1"/>
        <v>0</v>
      </c>
      <c r="P56" s="29"/>
    </row>
    <row r="57" spans="1:24" ht="12.75" customHeight="1" x14ac:dyDescent="0.2">
      <c r="A57" s="25" t="s">
        <v>14</v>
      </c>
      <c r="B57" s="555" t="s">
        <v>8</v>
      </c>
      <c r="C57" s="556"/>
      <c r="D57" s="557"/>
      <c r="E57" s="156"/>
      <c r="F57" s="403"/>
      <c r="G57" s="403"/>
      <c r="H57" s="156"/>
      <c r="I57" s="156"/>
      <c r="J57" s="156"/>
      <c r="K57" s="156"/>
      <c r="L57" s="156"/>
      <c r="M57" s="156"/>
      <c r="N57" s="156"/>
      <c r="O57" s="168">
        <f t="shared" si="1"/>
        <v>0</v>
      </c>
      <c r="P57" s="29"/>
    </row>
    <row r="58" spans="1:24" ht="12.75" customHeight="1" x14ac:dyDescent="0.2">
      <c r="A58" s="25" t="s">
        <v>15</v>
      </c>
      <c r="B58" s="555" t="s">
        <v>404</v>
      </c>
      <c r="C58" s="556"/>
      <c r="D58" s="557"/>
      <c r="E58" s="156"/>
      <c r="F58" s="403"/>
      <c r="G58" s="403"/>
      <c r="H58" s="156"/>
      <c r="I58" s="156"/>
      <c r="J58" s="156"/>
      <c r="K58" s="156"/>
      <c r="L58" s="156"/>
      <c r="M58" s="156"/>
      <c r="N58" s="156"/>
      <c r="O58" s="168">
        <f t="shared" si="1"/>
        <v>0</v>
      </c>
      <c r="P58" s="29"/>
    </row>
    <row r="59" spans="1:24" ht="12.75" customHeight="1" x14ac:dyDescent="0.2">
      <c r="A59" s="25" t="s">
        <v>16</v>
      </c>
      <c r="B59" s="555" t="s">
        <v>9</v>
      </c>
      <c r="C59" s="556"/>
      <c r="D59" s="557"/>
      <c r="E59" s="156"/>
      <c r="F59" s="403"/>
      <c r="G59" s="403"/>
      <c r="H59" s="156"/>
      <c r="I59" s="156"/>
      <c r="J59" s="156"/>
      <c r="K59" s="156"/>
      <c r="L59" s="156"/>
      <c r="M59" s="156"/>
      <c r="N59" s="156"/>
      <c r="O59" s="168">
        <f t="shared" si="1"/>
        <v>0</v>
      </c>
      <c r="P59" s="29"/>
    </row>
    <row r="60" spans="1:24" ht="12.75" customHeight="1" x14ac:dyDescent="0.2">
      <c r="A60" s="25" t="s">
        <v>17</v>
      </c>
      <c r="B60" s="555" t="s">
        <v>10</v>
      </c>
      <c r="C60" s="556"/>
      <c r="D60" s="557"/>
      <c r="E60" s="156"/>
      <c r="F60" s="403"/>
      <c r="G60" s="403"/>
      <c r="H60" s="156"/>
      <c r="I60" s="156"/>
      <c r="J60" s="156"/>
      <c r="K60" s="156"/>
      <c r="L60" s="156"/>
      <c r="M60" s="156"/>
      <c r="N60" s="156"/>
      <c r="O60" s="168">
        <f t="shared" si="1"/>
        <v>0</v>
      </c>
      <c r="P60" s="29"/>
    </row>
    <row r="61" spans="1:24" ht="12.75" customHeight="1" x14ac:dyDescent="0.2">
      <c r="A61" s="25" t="s">
        <v>18</v>
      </c>
      <c r="B61" s="555" t="s">
        <v>11</v>
      </c>
      <c r="C61" s="556"/>
      <c r="D61" s="557"/>
      <c r="E61" s="156"/>
      <c r="F61" s="403"/>
      <c r="G61" s="403"/>
      <c r="H61" s="156"/>
      <c r="I61" s="156"/>
      <c r="J61" s="156"/>
      <c r="K61" s="156"/>
      <c r="L61" s="156"/>
      <c r="M61" s="156"/>
      <c r="N61" s="156"/>
      <c r="O61" s="168">
        <f t="shared" si="1"/>
        <v>0</v>
      </c>
      <c r="P61" s="29"/>
    </row>
    <row r="62" spans="1:24" ht="12.75" customHeight="1" x14ac:dyDescent="0.2">
      <c r="A62" s="25" t="s">
        <v>19</v>
      </c>
      <c r="B62" s="555" t="s">
        <v>409</v>
      </c>
      <c r="C62" s="556"/>
      <c r="D62" s="557"/>
      <c r="E62" s="156"/>
      <c r="F62" s="403"/>
      <c r="G62" s="403"/>
      <c r="H62" s="156"/>
      <c r="I62" s="156"/>
      <c r="J62" s="156"/>
      <c r="K62" s="156"/>
      <c r="L62" s="156"/>
      <c r="M62" s="156"/>
      <c r="N62" s="156"/>
      <c r="O62" s="168">
        <f t="shared" si="1"/>
        <v>0</v>
      </c>
      <c r="P62" s="29"/>
    </row>
    <row r="63" spans="1:24" ht="12.75" customHeight="1" x14ac:dyDescent="0.2">
      <c r="A63" s="25" t="s">
        <v>20</v>
      </c>
      <c r="B63" s="555" t="s">
        <v>27</v>
      </c>
      <c r="C63" s="556"/>
      <c r="D63" s="557"/>
      <c r="E63" s="156"/>
      <c r="F63" s="403"/>
      <c r="G63" s="403"/>
      <c r="H63" s="156"/>
      <c r="I63" s="156"/>
      <c r="J63" s="156"/>
      <c r="K63" s="156"/>
      <c r="L63" s="156"/>
      <c r="M63" s="156"/>
      <c r="N63" s="156"/>
      <c r="O63" s="168">
        <f t="shared" si="1"/>
        <v>0</v>
      </c>
      <c r="P63" s="29"/>
    </row>
    <row r="64" spans="1:24" ht="12.75" customHeight="1" x14ac:dyDescent="0.2">
      <c r="A64" s="25" t="s">
        <v>21</v>
      </c>
      <c r="B64" s="555" t="s">
        <v>28</v>
      </c>
      <c r="C64" s="556"/>
      <c r="D64" s="557"/>
      <c r="E64" s="156"/>
      <c r="F64" s="403"/>
      <c r="G64" s="403"/>
      <c r="H64" s="156"/>
      <c r="I64" s="156"/>
      <c r="J64" s="156"/>
      <c r="K64" s="156"/>
      <c r="L64" s="156"/>
      <c r="M64" s="156"/>
      <c r="N64" s="156"/>
      <c r="O64" s="168">
        <f t="shared" si="1"/>
        <v>0</v>
      </c>
      <c r="P64" s="29"/>
    </row>
    <row r="65" spans="1:24" ht="12.75" customHeight="1" x14ac:dyDescent="0.2">
      <c r="A65" s="25" t="s">
        <v>22</v>
      </c>
      <c r="B65" s="555" t="s">
        <v>34</v>
      </c>
      <c r="C65" s="556"/>
      <c r="D65" s="557"/>
      <c r="E65" s="156"/>
      <c r="F65" s="403"/>
      <c r="G65" s="403"/>
      <c r="H65" s="156"/>
      <c r="I65" s="156"/>
      <c r="J65" s="156"/>
      <c r="K65" s="156"/>
      <c r="L65" s="156"/>
      <c r="M65" s="156"/>
      <c r="N65" s="156"/>
      <c r="O65" s="168">
        <f t="shared" si="1"/>
        <v>0</v>
      </c>
      <c r="P65" s="29"/>
    </row>
    <row r="66" spans="1:24" ht="12.75" customHeight="1" x14ac:dyDescent="0.2">
      <c r="A66" s="25" t="s">
        <v>23</v>
      </c>
      <c r="B66" s="558" t="s">
        <v>314</v>
      </c>
      <c r="C66" s="559"/>
      <c r="D66" s="473">
        <f>L26</f>
        <v>0</v>
      </c>
      <c r="E66" s="156"/>
      <c r="F66" s="403"/>
      <c r="G66" s="403"/>
      <c r="H66" s="156"/>
      <c r="I66" s="156"/>
      <c r="J66" s="156"/>
      <c r="K66" s="156"/>
      <c r="L66" s="156"/>
      <c r="M66" s="156"/>
      <c r="N66" s="156"/>
      <c r="O66" s="168">
        <f t="shared" si="1"/>
        <v>0</v>
      </c>
      <c r="P66" s="29"/>
    </row>
    <row r="67" spans="1:24" ht="12.75" customHeight="1" x14ac:dyDescent="0.2">
      <c r="A67" s="25" t="s">
        <v>24</v>
      </c>
      <c r="B67" s="555" t="s">
        <v>29</v>
      </c>
      <c r="C67" s="556"/>
      <c r="D67" s="557"/>
      <c r="E67" s="156"/>
      <c r="F67" s="403"/>
      <c r="G67" s="403"/>
      <c r="H67" s="156"/>
      <c r="I67" s="156"/>
      <c r="J67" s="156"/>
      <c r="K67" s="156"/>
      <c r="L67" s="156"/>
      <c r="M67" s="156"/>
      <c r="N67" s="156"/>
      <c r="O67" s="168">
        <f t="shared" si="1"/>
        <v>0</v>
      </c>
      <c r="P67" s="29"/>
    </row>
    <row r="68" spans="1:24" ht="12.75" customHeight="1" x14ac:dyDescent="0.2">
      <c r="A68" s="25" t="s">
        <v>25</v>
      </c>
      <c r="B68" s="555" t="s">
        <v>67</v>
      </c>
      <c r="C68" s="556"/>
      <c r="D68" s="557"/>
      <c r="E68" s="156"/>
      <c r="F68" s="403"/>
      <c r="G68" s="403"/>
      <c r="H68" s="156"/>
      <c r="I68" s="156"/>
      <c r="J68" s="156"/>
      <c r="K68" s="156"/>
      <c r="L68" s="156"/>
      <c r="M68" s="156"/>
      <c r="N68" s="156"/>
      <c r="O68" s="168">
        <f t="shared" si="1"/>
        <v>0</v>
      </c>
      <c r="P68" s="29"/>
    </row>
    <row r="69" spans="1:24" ht="12.75" customHeight="1" x14ac:dyDescent="0.2">
      <c r="A69" s="25" t="s">
        <v>26</v>
      </c>
      <c r="B69" s="555" t="s">
        <v>30</v>
      </c>
      <c r="C69" s="556"/>
      <c r="D69" s="557"/>
      <c r="E69" s="156"/>
      <c r="F69" s="403"/>
      <c r="G69" s="403"/>
      <c r="H69" s="156"/>
      <c r="I69" s="156"/>
      <c r="J69" s="156"/>
      <c r="K69" s="156"/>
      <c r="L69" s="156"/>
      <c r="M69" s="156"/>
      <c r="N69" s="156"/>
      <c r="O69" s="168">
        <f t="shared" si="1"/>
        <v>0</v>
      </c>
      <c r="P69" s="29"/>
    </row>
    <row r="70" spans="1:24" ht="12.75" customHeight="1" x14ac:dyDescent="0.2">
      <c r="A70" s="25" t="s">
        <v>31</v>
      </c>
      <c r="B70" s="606" t="s">
        <v>195</v>
      </c>
      <c r="C70" s="559"/>
      <c r="D70" s="474">
        <f>Q11</f>
        <v>0</v>
      </c>
      <c r="E70" s="156"/>
      <c r="F70" s="403"/>
      <c r="G70" s="403"/>
      <c r="H70" s="156"/>
      <c r="I70" s="156"/>
      <c r="J70" s="156"/>
      <c r="K70" s="156"/>
      <c r="L70" s="156"/>
      <c r="M70" s="156"/>
      <c r="N70" s="156"/>
      <c r="O70" s="168">
        <f t="shared" si="1"/>
        <v>0</v>
      </c>
      <c r="P70" s="89"/>
    </row>
    <row r="71" spans="1:24" ht="12.75" customHeight="1" x14ac:dyDescent="0.2">
      <c r="A71" s="25" t="s">
        <v>32</v>
      </c>
      <c r="B71" s="558" t="s">
        <v>194</v>
      </c>
      <c r="C71" s="559"/>
      <c r="D71" s="474">
        <f>P11</f>
        <v>0</v>
      </c>
      <c r="E71" s="156"/>
      <c r="F71" s="403"/>
      <c r="G71" s="403"/>
      <c r="H71" s="156"/>
      <c r="I71" s="156"/>
      <c r="J71" s="156"/>
      <c r="K71" s="156"/>
      <c r="L71" s="156"/>
      <c r="M71" s="156"/>
      <c r="N71" s="156"/>
      <c r="O71" s="168">
        <f t="shared" si="1"/>
        <v>0</v>
      </c>
      <c r="P71" s="89"/>
    </row>
    <row r="72" spans="1:24" ht="12.75" customHeight="1" x14ac:dyDescent="0.2">
      <c r="A72" s="25" t="s">
        <v>33</v>
      </c>
      <c r="B72" s="654" t="s">
        <v>405</v>
      </c>
      <c r="C72" s="556"/>
      <c r="D72" s="557"/>
      <c r="E72" s="156"/>
      <c r="F72" s="403"/>
      <c r="G72" s="403"/>
      <c r="H72" s="156"/>
      <c r="I72" s="156"/>
      <c r="J72" s="156"/>
      <c r="K72" s="156"/>
      <c r="L72" s="156"/>
      <c r="M72" s="156"/>
      <c r="N72" s="156"/>
      <c r="O72" s="168">
        <f t="shared" si="1"/>
        <v>0</v>
      </c>
      <c r="P72" s="29"/>
    </row>
    <row r="73" spans="1:24" ht="12.75" customHeight="1" x14ac:dyDescent="0.2">
      <c r="A73" s="31" t="s">
        <v>35</v>
      </c>
      <c r="B73" s="555" t="s">
        <v>406</v>
      </c>
      <c r="C73" s="556"/>
      <c r="D73" s="557"/>
      <c r="E73" s="156"/>
      <c r="F73" s="403"/>
      <c r="G73" s="403"/>
      <c r="H73" s="156"/>
      <c r="I73" s="156"/>
      <c r="J73" s="156"/>
      <c r="K73" s="156"/>
      <c r="L73" s="156"/>
      <c r="M73" s="156"/>
      <c r="N73" s="156"/>
      <c r="O73" s="168">
        <f t="shared" si="1"/>
        <v>0</v>
      </c>
      <c r="P73" s="29"/>
    </row>
    <row r="74" spans="1:24" s="33" customFormat="1" ht="24" customHeight="1" x14ac:dyDescent="0.2">
      <c r="A74" s="121" t="s">
        <v>36</v>
      </c>
      <c r="B74" s="635" t="s">
        <v>412</v>
      </c>
      <c r="C74" s="608"/>
      <c r="D74" s="609"/>
      <c r="E74" s="170">
        <f>SUM(E54:E73)</f>
        <v>0</v>
      </c>
      <c r="F74" s="170">
        <f t="shared" ref="F74:O74" si="2">SUM(F54:F73)</f>
        <v>0</v>
      </c>
      <c r="G74" s="170">
        <f t="shared" si="2"/>
        <v>0</v>
      </c>
      <c r="H74" s="170">
        <f t="shared" si="2"/>
        <v>0</v>
      </c>
      <c r="I74" s="170">
        <f t="shared" si="2"/>
        <v>0</v>
      </c>
      <c r="J74" s="170">
        <f t="shared" si="2"/>
        <v>0</v>
      </c>
      <c r="K74" s="170">
        <f t="shared" si="2"/>
        <v>0</v>
      </c>
      <c r="L74" s="170">
        <f t="shared" si="2"/>
        <v>0</v>
      </c>
      <c r="M74" s="170">
        <f t="shared" si="2"/>
        <v>0</v>
      </c>
      <c r="N74" s="170">
        <f t="shared" si="2"/>
        <v>0</v>
      </c>
      <c r="O74" s="241">
        <f t="shared" si="2"/>
        <v>0</v>
      </c>
      <c r="P74" s="32"/>
      <c r="Q74"/>
      <c r="R74"/>
      <c r="S74"/>
      <c r="T74"/>
      <c r="U74"/>
      <c r="V74"/>
      <c r="W74"/>
    </row>
    <row r="75" spans="1:24" ht="15.75" customHeight="1" x14ac:dyDescent="0.2">
      <c r="A75" s="627" t="s">
        <v>71</v>
      </c>
      <c r="B75" s="627"/>
      <c r="C75" s="627"/>
      <c r="D75" s="628"/>
      <c r="E75" s="752" t="str">
        <f>IF(E2="","",E2)</f>
        <v xml:space="preserve"> </v>
      </c>
      <c r="F75" s="752"/>
      <c r="G75" s="752"/>
      <c r="H75" s="752"/>
      <c r="I75" s="752"/>
      <c r="J75" s="752"/>
      <c r="K75" s="752"/>
      <c r="L75" s="752"/>
      <c r="M75" s="752"/>
      <c r="N75" s="96" t="s">
        <v>117</v>
      </c>
      <c r="O75" s="245" t="str">
        <f>IF('1.1 Residential'!P75&gt;0,'1.1 Residential'!P75,"")</f>
        <v xml:space="preserve"> </v>
      </c>
      <c r="P75" s="1"/>
      <c r="Q75"/>
      <c r="R75"/>
      <c r="S75"/>
      <c r="T75"/>
      <c r="U75"/>
      <c r="V75"/>
      <c r="W75"/>
    </row>
    <row r="76" spans="1:24" ht="15.75" customHeight="1" x14ac:dyDescent="0.2">
      <c r="A76" s="570" t="s">
        <v>69</v>
      </c>
      <c r="B76" s="570"/>
      <c r="C76" s="570"/>
      <c r="D76" s="571"/>
      <c r="E76" s="750" t="str">
        <f>E45</f>
        <v>B.  Civic Financial Sources</v>
      </c>
      <c r="F76" s="656"/>
      <c r="G76" s="656"/>
      <c r="H76" s="656"/>
      <c r="I76" s="656"/>
      <c r="J76" s="656"/>
      <c r="K76" s="656"/>
      <c r="L76" s="656"/>
      <c r="M76" s="656"/>
      <c r="N76" s="656"/>
      <c r="O76" s="96" t="s">
        <v>250</v>
      </c>
      <c r="P76" s="35"/>
      <c r="Q76"/>
      <c r="R76"/>
      <c r="S76"/>
      <c r="T76"/>
      <c r="U76"/>
      <c r="V76"/>
      <c r="W76"/>
    </row>
    <row r="77" spans="1:24" ht="14.25" customHeight="1" x14ac:dyDescent="0.2">
      <c r="A77" s="231"/>
      <c r="B77" s="610" t="s">
        <v>259</v>
      </c>
      <c r="C77" s="559"/>
      <c r="D77" s="560"/>
      <c r="E77" s="92" t="str">
        <f>IF($B$33="","",$B$33)</f>
        <v/>
      </c>
      <c r="F77" s="92" t="str">
        <f>IF($B$34="","",$B$34)</f>
        <v/>
      </c>
      <c r="G77" s="92" t="str">
        <f>IF($B$35="","",$B$35)</f>
        <v/>
      </c>
      <c r="H77" s="92" t="str">
        <f>IF($B$36="","",$B$36)</f>
        <v/>
      </c>
      <c r="I77" s="92" t="str">
        <f>IF($B$37="","",$B$37)</f>
        <v/>
      </c>
      <c r="J77" s="92" t="str">
        <f>IF($B$38="","",$B$38)</f>
        <v/>
      </c>
      <c r="K77" s="92" t="str">
        <f>IF($B$39="","",$B$39)</f>
        <v/>
      </c>
      <c r="L77" s="92" t="str">
        <f>IF($B$40="","",$B$40)</f>
        <v/>
      </c>
      <c r="M77" s="92" t="str">
        <f>IF($B$41="","",$B$41)</f>
        <v/>
      </c>
      <c r="N77" s="95" t="str">
        <f>IF($B$42="","",$B$42)</f>
        <v/>
      </c>
      <c r="O77" s="86"/>
      <c r="P77" s="24"/>
      <c r="Q77"/>
      <c r="R77"/>
      <c r="S77"/>
      <c r="T77"/>
      <c r="U77"/>
      <c r="V77"/>
      <c r="W77"/>
      <c r="X77"/>
    </row>
    <row r="78" spans="1:24" ht="14.25" customHeight="1" x14ac:dyDescent="0.2">
      <c r="A78" s="629"/>
      <c r="B78" s="611" t="s">
        <v>83</v>
      </c>
      <c r="C78" s="612"/>
      <c r="D78" s="613"/>
      <c r="E78" s="567" t="str">
        <f t="shared" ref="E78:N78" si="3">E47</f>
        <v/>
      </c>
      <c r="F78" s="567" t="str">
        <f t="shared" si="3"/>
        <v/>
      </c>
      <c r="G78" s="567" t="str">
        <f t="shared" si="3"/>
        <v/>
      </c>
      <c r="H78" s="567" t="str">
        <f t="shared" si="3"/>
        <v/>
      </c>
      <c r="I78" s="567" t="str">
        <f t="shared" si="3"/>
        <v/>
      </c>
      <c r="J78" s="567" t="str">
        <f t="shared" si="3"/>
        <v/>
      </c>
      <c r="K78" s="567" t="str">
        <f t="shared" si="3"/>
        <v/>
      </c>
      <c r="L78" s="567" t="str">
        <f t="shared" si="3"/>
        <v/>
      </c>
      <c r="M78" s="567" t="str">
        <f t="shared" si="3"/>
        <v/>
      </c>
      <c r="N78" s="754" t="str">
        <f t="shared" si="3"/>
        <v/>
      </c>
      <c r="O78" s="747" t="s">
        <v>335</v>
      </c>
      <c r="P78" s="24"/>
      <c r="Q78"/>
      <c r="R78"/>
      <c r="S78"/>
      <c r="T78"/>
      <c r="U78"/>
      <c r="V78"/>
      <c r="W78"/>
      <c r="X78"/>
    </row>
    <row r="79" spans="1:24" ht="14.25" customHeight="1" x14ac:dyDescent="0.2">
      <c r="A79" s="630"/>
      <c r="B79" s="614"/>
      <c r="C79" s="614"/>
      <c r="D79" s="615"/>
      <c r="E79" s="568"/>
      <c r="F79" s="568"/>
      <c r="G79" s="568"/>
      <c r="H79" s="568"/>
      <c r="I79" s="568"/>
      <c r="J79" s="568"/>
      <c r="K79" s="568"/>
      <c r="L79" s="568"/>
      <c r="M79" s="568"/>
      <c r="N79" s="755"/>
      <c r="O79" s="748"/>
      <c r="P79" s="24"/>
      <c r="Q79"/>
      <c r="R79"/>
      <c r="S79"/>
      <c r="T79"/>
      <c r="U79"/>
      <c r="V79"/>
      <c r="W79"/>
      <c r="X79"/>
    </row>
    <row r="80" spans="1:24" ht="14.25" customHeight="1" x14ac:dyDescent="0.2">
      <c r="A80" s="631"/>
      <c r="B80" s="616"/>
      <c r="C80" s="616"/>
      <c r="D80" s="617"/>
      <c r="E80" s="569"/>
      <c r="F80" s="569"/>
      <c r="G80" s="569"/>
      <c r="H80" s="569"/>
      <c r="I80" s="569"/>
      <c r="J80" s="569"/>
      <c r="K80" s="569"/>
      <c r="L80" s="569"/>
      <c r="M80" s="569"/>
      <c r="N80" s="755"/>
      <c r="O80" s="749"/>
      <c r="P80" s="24"/>
      <c r="Q80"/>
      <c r="R80"/>
      <c r="S80"/>
      <c r="T80"/>
      <c r="U80"/>
      <c r="V80"/>
      <c r="W80"/>
      <c r="X80"/>
    </row>
    <row r="81" spans="1:23" ht="12.75" customHeight="1" x14ac:dyDescent="0.2">
      <c r="A81" s="179" t="s">
        <v>37</v>
      </c>
      <c r="B81" s="555" t="s">
        <v>41</v>
      </c>
      <c r="C81" s="556"/>
      <c r="D81" s="557"/>
      <c r="E81" s="156"/>
      <c r="F81" s="403"/>
      <c r="G81" s="156"/>
      <c r="H81" s="156"/>
      <c r="I81" s="156"/>
      <c r="J81" s="156"/>
      <c r="K81" s="156"/>
      <c r="L81" s="156"/>
      <c r="M81" s="156"/>
      <c r="N81" s="156"/>
      <c r="O81" s="168">
        <f>SUM(E81:N81)</f>
        <v>0</v>
      </c>
      <c r="P81" s="29"/>
      <c r="Q81"/>
      <c r="R81"/>
      <c r="S81"/>
      <c r="T81"/>
      <c r="U81"/>
      <c r="V81"/>
      <c r="W81"/>
    </row>
    <row r="82" spans="1:23" ht="12.75" customHeight="1" x14ac:dyDescent="0.2">
      <c r="A82" s="25" t="s">
        <v>38</v>
      </c>
      <c r="B82" s="555" t="s">
        <v>87</v>
      </c>
      <c r="C82" s="556"/>
      <c r="D82" s="557"/>
      <c r="E82" s="156"/>
      <c r="F82" s="403"/>
      <c r="G82" s="156"/>
      <c r="H82" s="156"/>
      <c r="I82" s="156"/>
      <c r="J82" s="156"/>
      <c r="K82" s="156"/>
      <c r="L82" s="156"/>
      <c r="M82" s="156"/>
      <c r="N82" s="156"/>
      <c r="O82" s="168">
        <f>SUM(E82:N82)</f>
        <v>0</v>
      </c>
      <c r="P82" s="29"/>
    </row>
    <row r="83" spans="1:23" ht="12.75" customHeight="1" x14ac:dyDescent="0.2">
      <c r="A83" s="25" t="s">
        <v>39</v>
      </c>
      <c r="B83" s="555" t="s">
        <v>42</v>
      </c>
      <c r="C83" s="556"/>
      <c r="D83" s="557"/>
      <c r="E83" s="156"/>
      <c r="F83" s="403"/>
      <c r="G83" s="156"/>
      <c r="H83" s="156"/>
      <c r="I83" s="156"/>
      <c r="J83" s="156"/>
      <c r="K83" s="156"/>
      <c r="L83" s="156"/>
      <c r="M83" s="156"/>
      <c r="N83" s="156"/>
      <c r="O83" s="168">
        <f>SUM(E83:N83)</f>
        <v>0</v>
      </c>
      <c r="P83" s="29"/>
    </row>
    <row r="84" spans="1:23" ht="12.75" customHeight="1" x14ac:dyDescent="0.2">
      <c r="A84" s="25" t="s">
        <v>40</v>
      </c>
      <c r="B84" s="555" t="s">
        <v>120</v>
      </c>
      <c r="C84" s="556"/>
      <c r="D84" s="557"/>
      <c r="E84" s="156"/>
      <c r="F84" s="403"/>
      <c r="G84" s="156"/>
      <c r="H84" s="156"/>
      <c r="I84" s="156"/>
      <c r="J84" s="156"/>
      <c r="K84" s="156"/>
      <c r="L84" s="156"/>
      <c r="M84" s="156"/>
      <c r="N84" s="156"/>
      <c r="O84" s="168">
        <f>SUM(E84:N84)</f>
        <v>0</v>
      </c>
      <c r="P84" s="29"/>
    </row>
    <row r="85" spans="1:23" ht="12.75" customHeight="1" x14ac:dyDescent="0.2">
      <c r="A85" s="25" t="s">
        <v>43</v>
      </c>
      <c r="B85" s="558" t="s">
        <v>341</v>
      </c>
      <c r="C85" s="559"/>
      <c r="D85" s="560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68">
        <f>SUM(E85:N85)</f>
        <v>0</v>
      </c>
      <c r="P85" s="29"/>
    </row>
    <row r="86" spans="1:23" ht="14.1" customHeight="1" x14ac:dyDescent="0.2">
      <c r="A86" s="180" t="s">
        <v>44</v>
      </c>
      <c r="B86" s="607" t="s">
        <v>413</v>
      </c>
      <c r="C86" s="608"/>
      <c r="D86" s="609"/>
      <c r="E86" s="170">
        <f>SUM(E81:E85)</f>
        <v>0</v>
      </c>
      <c r="F86" s="170">
        <f t="shared" ref="F86:O86" si="4">SUM(F81:F85)</f>
        <v>0</v>
      </c>
      <c r="G86" s="170">
        <f t="shared" si="4"/>
        <v>0</v>
      </c>
      <c r="H86" s="170">
        <f t="shared" si="4"/>
        <v>0</v>
      </c>
      <c r="I86" s="170">
        <f t="shared" si="4"/>
        <v>0</v>
      </c>
      <c r="J86" s="170">
        <f t="shared" si="4"/>
        <v>0</v>
      </c>
      <c r="K86" s="170">
        <f t="shared" si="4"/>
        <v>0</v>
      </c>
      <c r="L86" s="170">
        <f t="shared" si="4"/>
        <v>0</v>
      </c>
      <c r="M86" s="170">
        <f t="shared" si="4"/>
        <v>0</v>
      </c>
      <c r="N86" s="170">
        <f t="shared" si="4"/>
        <v>0</v>
      </c>
      <c r="O86" s="241">
        <f t="shared" si="4"/>
        <v>0</v>
      </c>
      <c r="P86" s="30"/>
    </row>
    <row r="87" spans="1:23" ht="12.75" customHeight="1" x14ac:dyDescent="0.2">
      <c r="A87" s="25" t="s">
        <v>45</v>
      </c>
      <c r="B87" s="555" t="s">
        <v>63</v>
      </c>
      <c r="C87" s="556"/>
      <c r="D87" s="557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68">
        <f>SUM(E87:N87)</f>
        <v>0</v>
      </c>
      <c r="P87" s="37"/>
    </row>
    <row r="88" spans="1:23" ht="12.75" customHeight="1" x14ac:dyDescent="0.2">
      <c r="A88" s="25" t="s">
        <v>46</v>
      </c>
      <c r="B88" s="555" t="s">
        <v>408</v>
      </c>
      <c r="C88" s="556"/>
      <c r="D88" s="557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68">
        <f>SUM(E88:N88)</f>
        <v>0</v>
      </c>
      <c r="P88" s="38"/>
    </row>
    <row r="89" spans="1:23" ht="12.75" customHeight="1" x14ac:dyDescent="0.2">
      <c r="A89" s="25" t="s">
        <v>47</v>
      </c>
      <c r="B89" s="555" t="s">
        <v>407</v>
      </c>
      <c r="C89" s="556"/>
      <c r="D89" s="557"/>
      <c r="E89" s="156"/>
      <c r="F89" s="403"/>
      <c r="G89" s="403"/>
      <c r="H89" s="403"/>
      <c r="I89" s="403"/>
      <c r="J89" s="156"/>
      <c r="K89" s="156"/>
      <c r="L89" s="156"/>
      <c r="M89" s="156"/>
      <c r="N89" s="156"/>
      <c r="O89" s="168">
        <f>SUM(E89:N89)</f>
        <v>0</v>
      </c>
      <c r="P89" s="38"/>
    </row>
    <row r="90" spans="1:23" ht="12.75" customHeight="1" x14ac:dyDescent="0.2">
      <c r="A90" s="31" t="s">
        <v>48</v>
      </c>
      <c r="B90" s="654" t="s">
        <v>73</v>
      </c>
      <c r="C90" s="556"/>
      <c r="D90" s="557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68">
        <f>SUM(E90:N90)</f>
        <v>0</v>
      </c>
      <c r="P90" s="38"/>
    </row>
    <row r="91" spans="1:23" ht="12.75" customHeight="1" x14ac:dyDescent="0.2">
      <c r="A91" s="25" t="s">
        <v>49</v>
      </c>
      <c r="B91" s="555" t="s">
        <v>64</v>
      </c>
      <c r="C91" s="556"/>
      <c r="D91" s="557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68">
        <f>SUM(E91:N91)</f>
        <v>0</v>
      </c>
      <c r="P91" s="38"/>
    </row>
    <row r="92" spans="1:23" ht="21.95" customHeight="1" x14ac:dyDescent="0.2">
      <c r="A92" s="184" t="s">
        <v>51</v>
      </c>
      <c r="B92" s="624" t="s">
        <v>436</v>
      </c>
      <c r="C92" s="625"/>
      <c r="D92" s="626"/>
      <c r="E92" s="170">
        <f>SUM(E87:E91)+E86</f>
        <v>0</v>
      </c>
      <c r="F92" s="170">
        <f t="shared" ref="F92:O92" si="5">SUM(F87:F91)+F86</f>
        <v>0</v>
      </c>
      <c r="G92" s="170">
        <f t="shared" si="5"/>
        <v>0</v>
      </c>
      <c r="H92" s="170">
        <f t="shared" si="5"/>
        <v>0</v>
      </c>
      <c r="I92" s="170">
        <f t="shared" si="5"/>
        <v>0</v>
      </c>
      <c r="J92" s="170">
        <f t="shared" si="5"/>
        <v>0</v>
      </c>
      <c r="K92" s="170">
        <f t="shared" si="5"/>
        <v>0</v>
      </c>
      <c r="L92" s="170">
        <f t="shared" si="5"/>
        <v>0</v>
      </c>
      <c r="M92" s="170">
        <f t="shared" si="5"/>
        <v>0</v>
      </c>
      <c r="N92" s="170">
        <f t="shared" si="5"/>
        <v>0</v>
      </c>
      <c r="O92" s="241">
        <f t="shared" si="5"/>
        <v>0</v>
      </c>
      <c r="P92" s="39"/>
    </row>
    <row r="93" spans="1:23" ht="12.75" customHeight="1" x14ac:dyDescent="0.2">
      <c r="A93" s="25" t="s">
        <v>52</v>
      </c>
      <c r="B93" s="555" t="s">
        <v>65</v>
      </c>
      <c r="C93" s="556"/>
      <c r="D93" s="557"/>
      <c r="E93" s="156"/>
      <c r="F93" s="403"/>
      <c r="G93" s="156"/>
      <c r="H93" s="156"/>
      <c r="I93" s="156"/>
      <c r="J93" s="156"/>
      <c r="K93" s="156"/>
      <c r="L93" s="156"/>
      <c r="M93" s="156"/>
      <c r="N93" s="156"/>
      <c r="O93" s="168">
        <f>SUM(E93:N93)</f>
        <v>0</v>
      </c>
      <c r="P93" s="40"/>
    </row>
    <row r="94" spans="1:23" ht="12.75" customHeight="1" x14ac:dyDescent="0.2">
      <c r="A94" s="25" t="s">
        <v>53</v>
      </c>
      <c r="B94" s="555" t="s">
        <v>66</v>
      </c>
      <c r="C94" s="556"/>
      <c r="D94" s="557"/>
      <c r="E94" s="156"/>
      <c r="F94" s="403"/>
      <c r="G94" s="156"/>
      <c r="H94" s="156"/>
      <c r="I94" s="156"/>
      <c r="J94" s="156"/>
      <c r="K94" s="156"/>
      <c r="L94" s="156"/>
      <c r="M94" s="156"/>
      <c r="N94" s="156"/>
      <c r="O94" s="168">
        <f>SUM(E94:N94)</f>
        <v>0</v>
      </c>
      <c r="P94" s="40"/>
    </row>
    <row r="95" spans="1:23" ht="12.75" customHeight="1" x14ac:dyDescent="0.2">
      <c r="A95" s="25" t="s">
        <v>54</v>
      </c>
      <c r="B95" s="555" t="s">
        <v>86</v>
      </c>
      <c r="C95" s="556"/>
      <c r="D95" s="557"/>
      <c r="E95" s="156"/>
      <c r="F95" s="403"/>
      <c r="G95" s="156"/>
      <c r="H95" s="156"/>
      <c r="I95" s="156"/>
      <c r="J95" s="156"/>
      <c r="K95" s="156"/>
      <c r="L95" s="156"/>
      <c r="M95" s="156"/>
      <c r="N95" s="156"/>
      <c r="O95" s="168">
        <f>SUM(E95:N95)</f>
        <v>0</v>
      </c>
      <c r="P95" s="40"/>
    </row>
    <row r="96" spans="1:23" ht="24" customHeight="1" x14ac:dyDescent="0.2">
      <c r="A96" s="180" t="s">
        <v>50</v>
      </c>
      <c r="B96" s="607" t="s">
        <v>415</v>
      </c>
      <c r="C96" s="608"/>
      <c r="D96" s="609"/>
      <c r="E96" s="170">
        <f>SUM(E92:E95)</f>
        <v>0</v>
      </c>
      <c r="F96" s="170">
        <f t="shared" ref="F96:O96" si="6">SUM(F92:F95)</f>
        <v>0</v>
      </c>
      <c r="G96" s="170">
        <f t="shared" si="6"/>
        <v>0</v>
      </c>
      <c r="H96" s="170">
        <f t="shared" si="6"/>
        <v>0</v>
      </c>
      <c r="I96" s="170">
        <f t="shared" si="6"/>
        <v>0</v>
      </c>
      <c r="J96" s="170">
        <f t="shared" si="6"/>
        <v>0</v>
      </c>
      <c r="K96" s="170">
        <f t="shared" si="6"/>
        <v>0</v>
      </c>
      <c r="L96" s="170">
        <f t="shared" si="6"/>
        <v>0</v>
      </c>
      <c r="M96" s="170">
        <f t="shared" si="6"/>
        <v>0</v>
      </c>
      <c r="N96" s="170">
        <f t="shared" si="6"/>
        <v>0</v>
      </c>
      <c r="O96" s="241">
        <f t="shared" si="6"/>
        <v>0</v>
      </c>
      <c r="P96" s="39"/>
    </row>
    <row r="97" spans="1:16" ht="12.75" customHeight="1" x14ac:dyDescent="0.2">
      <c r="A97" s="25" t="s">
        <v>55</v>
      </c>
      <c r="B97" s="555" t="s">
        <v>184</v>
      </c>
      <c r="C97" s="559"/>
      <c r="D97" s="560"/>
      <c r="E97" s="156"/>
      <c r="F97" s="403"/>
      <c r="G97" s="156"/>
      <c r="H97" s="156"/>
      <c r="I97" s="156"/>
      <c r="J97" s="156"/>
      <c r="K97" s="156"/>
      <c r="L97" s="156"/>
      <c r="M97" s="156"/>
      <c r="N97" s="156"/>
      <c r="O97" s="168">
        <f>SUM(E97:N97)</f>
        <v>0</v>
      </c>
      <c r="P97" s="40"/>
    </row>
    <row r="98" spans="1:16" ht="12.75" customHeight="1" x14ac:dyDescent="0.2">
      <c r="A98" s="25" t="s">
        <v>56</v>
      </c>
      <c r="B98" s="555" t="s">
        <v>74</v>
      </c>
      <c r="C98" s="559"/>
      <c r="D98" s="560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68">
        <f>SUM(E98:N98)</f>
        <v>0</v>
      </c>
      <c r="P98" s="40"/>
    </row>
    <row r="99" spans="1:16" ht="24" customHeight="1" x14ac:dyDescent="0.2">
      <c r="A99" s="180" t="s">
        <v>57</v>
      </c>
      <c r="B99" s="607" t="s">
        <v>435</v>
      </c>
      <c r="C99" s="608"/>
      <c r="D99" s="609"/>
      <c r="E99" s="170">
        <f>E52+E74+E96+E97+E98</f>
        <v>0</v>
      </c>
      <c r="F99" s="170">
        <f t="shared" ref="F99:O99" si="7">F52+F74+F96+F97+F98</f>
        <v>0</v>
      </c>
      <c r="G99" s="170">
        <f t="shared" si="7"/>
        <v>0</v>
      </c>
      <c r="H99" s="170">
        <f t="shared" si="7"/>
        <v>0</v>
      </c>
      <c r="I99" s="170">
        <f t="shared" si="7"/>
        <v>0</v>
      </c>
      <c r="J99" s="170">
        <f t="shared" si="7"/>
        <v>0</v>
      </c>
      <c r="K99" s="170">
        <f t="shared" si="7"/>
        <v>0</v>
      </c>
      <c r="L99" s="170">
        <f t="shared" si="7"/>
        <v>0</v>
      </c>
      <c r="M99" s="170">
        <f t="shared" si="7"/>
        <v>0</v>
      </c>
      <c r="N99" s="170">
        <f t="shared" si="7"/>
        <v>0</v>
      </c>
      <c r="O99" s="241">
        <f t="shared" si="7"/>
        <v>0</v>
      </c>
      <c r="P99" s="39"/>
    </row>
    <row r="100" spans="1:16" s="41" customFormat="1" ht="14.1" customHeight="1" x14ac:dyDescent="0.2">
      <c r="A100" s="243"/>
      <c r="B100" s="618" t="s">
        <v>84</v>
      </c>
      <c r="C100" s="619"/>
      <c r="D100" s="620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73"/>
      <c r="P100" s="28"/>
    </row>
    <row r="101" spans="1:16" ht="12.75" customHeight="1" x14ac:dyDescent="0.2">
      <c r="A101" s="25" t="s">
        <v>58</v>
      </c>
      <c r="B101" s="555" t="s">
        <v>233</v>
      </c>
      <c r="C101" s="559"/>
      <c r="D101" s="560"/>
      <c r="E101" s="156"/>
      <c r="F101" s="156"/>
      <c r="G101" s="156"/>
      <c r="H101" s="403"/>
      <c r="I101" s="156"/>
      <c r="J101" s="156"/>
      <c r="K101" s="156"/>
      <c r="L101" s="156"/>
      <c r="M101" s="156"/>
      <c r="N101" s="156"/>
      <c r="O101" s="168">
        <f>SUM(E101:N101)</f>
        <v>0</v>
      </c>
      <c r="P101" s="38"/>
    </row>
    <row r="102" spans="1:16" ht="12.75" customHeight="1" x14ac:dyDescent="0.2">
      <c r="A102" s="25" t="s">
        <v>59</v>
      </c>
      <c r="B102" s="558" t="s">
        <v>316</v>
      </c>
      <c r="C102" s="559"/>
      <c r="D102" s="560"/>
      <c r="E102" s="156"/>
      <c r="F102" s="156"/>
      <c r="G102" s="156"/>
      <c r="H102" s="403"/>
      <c r="I102" s="156"/>
      <c r="J102" s="156"/>
      <c r="K102" s="156"/>
      <c r="L102" s="156"/>
      <c r="M102" s="156"/>
      <c r="N102" s="156"/>
      <c r="O102" s="168">
        <f>SUM(E102:N102)</f>
        <v>0</v>
      </c>
      <c r="P102" s="38"/>
    </row>
    <row r="103" spans="1:16" ht="12.75" customHeight="1" x14ac:dyDescent="0.2">
      <c r="A103" s="25" t="s">
        <v>60</v>
      </c>
      <c r="B103" s="558" t="s">
        <v>343</v>
      </c>
      <c r="C103" s="559"/>
      <c r="D103" s="560"/>
      <c r="E103" s="156"/>
      <c r="F103" s="156"/>
      <c r="G103" s="156"/>
      <c r="H103" s="403"/>
      <c r="I103" s="156"/>
      <c r="J103" s="156"/>
      <c r="K103" s="156"/>
      <c r="L103" s="156"/>
      <c r="M103" s="156"/>
      <c r="N103" s="156"/>
      <c r="O103" s="168">
        <f>SUM(E103:N103)</f>
        <v>0</v>
      </c>
      <c r="P103" s="38"/>
    </row>
    <row r="104" spans="1:16" ht="12.75" customHeight="1" x14ac:dyDescent="0.2">
      <c r="A104" s="25" t="s">
        <v>61</v>
      </c>
      <c r="B104" s="558" t="s">
        <v>342</v>
      </c>
      <c r="C104" s="559"/>
      <c r="D104" s="560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68">
        <f>SUM(E104:N104)</f>
        <v>0</v>
      </c>
      <c r="P104" s="38"/>
    </row>
    <row r="105" spans="1:16" ht="24" customHeight="1" x14ac:dyDescent="0.2">
      <c r="A105" s="187" t="s">
        <v>62</v>
      </c>
      <c r="B105" s="666" t="s">
        <v>433</v>
      </c>
      <c r="C105" s="619"/>
      <c r="D105" s="620"/>
      <c r="E105" s="170">
        <f>SUM(E101:E104)</f>
        <v>0</v>
      </c>
      <c r="F105" s="170">
        <f t="shared" ref="F105:O105" si="8">SUM(F101:F104)</f>
        <v>0</v>
      </c>
      <c r="G105" s="170">
        <f t="shared" si="8"/>
        <v>0</v>
      </c>
      <c r="H105" s="170">
        <f t="shared" si="8"/>
        <v>0</v>
      </c>
      <c r="I105" s="170">
        <f t="shared" si="8"/>
        <v>0</v>
      </c>
      <c r="J105" s="170">
        <f t="shared" si="8"/>
        <v>0</v>
      </c>
      <c r="K105" s="170">
        <f t="shared" si="8"/>
        <v>0</v>
      </c>
      <c r="L105" s="170">
        <f t="shared" si="8"/>
        <v>0</v>
      </c>
      <c r="M105" s="170">
        <f t="shared" si="8"/>
        <v>0</v>
      </c>
      <c r="N105" s="170">
        <f t="shared" si="8"/>
        <v>0</v>
      </c>
      <c r="O105" s="241">
        <f t="shared" si="8"/>
        <v>0</v>
      </c>
      <c r="P105" s="39"/>
    </row>
    <row r="106" spans="1:16" ht="14.1" customHeight="1" x14ac:dyDescent="0.2">
      <c r="A106" s="243"/>
      <c r="B106" s="618" t="s">
        <v>85</v>
      </c>
      <c r="C106" s="619"/>
      <c r="D106" s="620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73"/>
      <c r="P106" s="28"/>
    </row>
    <row r="107" spans="1:16" ht="12.75" customHeight="1" x14ac:dyDescent="0.2">
      <c r="A107" s="25" t="s">
        <v>76</v>
      </c>
      <c r="B107" s="558" t="s">
        <v>363</v>
      </c>
      <c r="C107" s="559"/>
      <c r="D107" s="560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68">
        <f>SUM(E107:N107)</f>
        <v>0</v>
      </c>
      <c r="P107" s="38"/>
    </row>
    <row r="108" spans="1:16" ht="12.75" customHeight="1" x14ac:dyDescent="0.2">
      <c r="A108" s="25" t="s">
        <v>77</v>
      </c>
      <c r="B108" s="558" t="s">
        <v>364</v>
      </c>
      <c r="C108" s="559"/>
      <c r="D108" s="560"/>
      <c r="E108" s="156"/>
      <c r="F108" s="156"/>
      <c r="G108" s="156"/>
      <c r="H108" s="403"/>
      <c r="I108" s="156"/>
      <c r="J108" s="156"/>
      <c r="K108" s="156"/>
      <c r="L108" s="156"/>
      <c r="M108" s="156"/>
      <c r="N108" s="156"/>
      <c r="O108" s="168">
        <f>SUM(E108:N108)</f>
        <v>0</v>
      </c>
      <c r="P108" s="38"/>
    </row>
    <row r="109" spans="1:16" ht="12.75" customHeight="1" x14ac:dyDescent="0.2">
      <c r="A109" s="520" t="s">
        <v>78</v>
      </c>
      <c r="B109" s="598" t="s">
        <v>75</v>
      </c>
      <c r="C109" s="599"/>
      <c r="D109" s="600"/>
      <c r="E109" s="521"/>
      <c r="F109" s="521"/>
      <c r="G109" s="521"/>
      <c r="H109" s="521"/>
      <c r="I109" s="521"/>
      <c r="J109" s="521"/>
      <c r="K109" s="521"/>
      <c r="L109" s="521"/>
      <c r="M109" s="521"/>
      <c r="N109" s="521"/>
      <c r="O109" s="522"/>
      <c r="P109" s="38"/>
    </row>
    <row r="110" spans="1:16" ht="12.75" customHeight="1" x14ac:dyDescent="0.2">
      <c r="A110" s="188" t="s">
        <v>79</v>
      </c>
      <c r="B110" s="663" t="s">
        <v>367</v>
      </c>
      <c r="C110" s="664"/>
      <c r="D110" s="665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68">
        <f>SUM(E110:N110)</f>
        <v>0</v>
      </c>
      <c r="P110" s="38"/>
    </row>
    <row r="111" spans="1:16" ht="24" customHeight="1" x14ac:dyDescent="0.2">
      <c r="A111" s="187" t="s">
        <v>80</v>
      </c>
      <c r="B111" s="621" t="s">
        <v>434</v>
      </c>
      <c r="C111" s="622"/>
      <c r="D111" s="623"/>
      <c r="E111" s="170">
        <f>SUM(E107:E110)</f>
        <v>0</v>
      </c>
      <c r="F111" s="170">
        <f t="shared" ref="F111:N111" si="9">SUM(F107:F110)</f>
        <v>0</v>
      </c>
      <c r="G111" s="170">
        <f t="shared" si="9"/>
        <v>0</v>
      </c>
      <c r="H111" s="170">
        <f t="shared" si="9"/>
        <v>0</v>
      </c>
      <c r="I111" s="170">
        <f t="shared" si="9"/>
        <v>0</v>
      </c>
      <c r="J111" s="170">
        <f t="shared" si="9"/>
        <v>0</v>
      </c>
      <c r="K111" s="170">
        <f t="shared" si="9"/>
        <v>0</v>
      </c>
      <c r="L111" s="170">
        <f t="shared" si="9"/>
        <v>0</v>
      </c>
      <c r="M111" s="170">
        <f t="shared" si="9"/>
        <v>0</v>
      </c>
      <c r="N111" s="170">
        <f t="shared" si="9"/>
        <v>0</v>
      </c>
      <c r="O111" s="241">
        <f>SUM(O107:O110)</f>
        <v>0</v>
      </c>
      <c r="P111" s="39"/>
    </row>
    <row r="112" spans="1:16" ht="24" customHeight="1" x14ac:dyDescent="0.2">
      <c r="A112" s="118" t="s">
        <v>81</v>
      </c>
      <c r="B112" s="607" t="s">
        <v>418</v>
      </c>
      <c r="C112" s="608"/>
      <c r="D112" s="609"/>
      <c r="E112" s="170">
        <f>E99+E105+E111</f>
        <v>0</v>
      </c>
      <c r="F112" s="170">
        <f t="shared" ref="F112:N112" si="10">F99+F105+F111</f>
        <v>0</v>
      </c>
      <c r="G112" s="170">
        <f t="shared" si="10"/>
        <v>0</v>
      </c>
      <c r="H112" s="170">
        <f t="shared" si="10"/>
        <v>0</v>
      </c>
      <c r="I112" s="170">
        <f t="shared" si="10"/>
        <v>0</v>
      </c>
      <c r="J112" s="170">
        <f t="shared" si="10"/>
        <v>0</v>
      </c>
      <c r="K112" s="170">
        <f t="shared" si="10"/>
        <v>0</v>
      </c>
      <c r="L112" s="170">
        <f t="shared" si="10"/>
        <v>0</v>
      </c>
      <c r="M112" s="170">
        <f t="shared" si="10"/>
        <v>0</v>
      </c>
      <c r="N112" s="170">
        <f t="shared" si="10"/>
        <v>0</v>
      </c>
      <c r="O112" s="241">
        <f>O99+O105+O111</f>
        <v>0</v>
      </c>
      <c r="P112" s="39"/>
    </row>
    <row r="113" spans="1:19" ht="12.75" customHeight="1" x14ac:dyDescent="0.2">
      <c r="A113" s="42"/>
      <c r="B113" s="42"/>
      <c r="C113" s="42"/>
      <c r="D113" s="43"/>
      <c r="E113" s="249" t="str">
        <f>IF(O112&lt;&gt;F43,"Total Project Cost does not equal Permanent Financing Source Total ","")</f>
        <v/>
      </c>
      <c r="F113" s="44"/>
      <c r="G113" s="44"/>
      <c r="H113" s="44"/>
      <c r="I113" s="44"/>
      <c r="J113" s="44"/>
      <c r="K113" s="44"/>
      <c r="L113" s="44"/>
      <c r="M113" s="44"/>
      <c r="N113" s="44"/>
      <c r="Q113" s="4"/>
      <c r="R113" s="4"/>
      <c r="S113" s="4"/>
    </row>
    <row r="114" spans="1:19" ht="14.25" x14ac:dyDescent="0.2">
      <c r="A114" s="94"/>
    </row>
    <row r="115" spans="1:19" ht="12.75" customHeight="1" x14ac:dyDescent="0.2">
      <c r="F115"/>
      <c r="J115" s="216" t="s">
        <v>269</v>
      </c>
      <c r="K115" s="217"/>
      <c r="L115" s="217"/>
      <c r="M115" s="218"/>
      <c r="N115" s="221"/>
      <c r="O115" s="99"/>
      <c r="Q115" s="227"/>
    </row>
    <row r="116" spans="1:19" ht="12.75" customHeight="1" x14ac:dyDescent="0.2">
      <c r="F116"/>
      <c r="J116" s="203" t="s">
        <v>252</v>
      </c>
      <c r="K116" s="204"/>
      <c r="L116" s="204"/>
      <c r="M116" s="204"/>
      <c r="N116" s="219"/>
      <c r="O116" s="105"/>
      <c r="Q116" s="227"/>
    </row>
    <row r="117" spans="1:19" ht="12.75" customHeight="1" x14ac:dyDescent="0.2">
      <c r="J117" s="205" t="s">
        <v>253</v>
      </c>
      <c r="K117" s="206"/>
      <c r="L117" s="206"/>
      <c r="M117" s="206"/>
      <c r="N117" s="219"/>
      <c r="O117" s="105"/>
      <c r="Q117" s="227"/>
    </row>
    <row r="118" spans="1:19" ht="12.75" customHeight="1" x14ac:dyDescent="0.2">
      <c r="J118" s="205"/>
      <c r="K118" s="206"/>
      <c r="L118" s="206" t="s">
        <v>254</v>
      </c>
      <c r="M118" s="212">
        <v>0.5</v>
      </c>
      <c r="N118" s="219"/>
      <c r="O118" s="110"/>
      <c r="Q118" s="227"/>
    </row>
    <row r="119" spans="1:19" ht="12.75" customHeight="1" x14ac:dyDescent="0.2">
      <c r="J119" s="205"/>
      <c r="K119" s="206"/>
      <c r="L119" s="206" t="s">
        <v>255</v>
      </c>
      <c r="M119" s="212">
        <v>0.5</v>
      </c>
      <c r="N119" s="219"/>
      <c r="O119" s="110"/>
      <c r="Q119" s="227"/>
    </row>
    <row r="120" spans="1:19" ht="12.75" customHeight="1" x14ac:dyDescent="0.2">
      <c r="J120" s="205"/>
      <c r="K120" s="206"/>
      <c r="L120" s="206" t="s">
        <v>256</v>
      </c>
      <c r="M120" s="212">
        <v>0.65</v>
      </c>
      <c r="N120" s="219"/>
      <c r="O120" s="110"/>
      <c r="Q120" s="227"/>
    </row>
    <row r="121" spans="1:19" ht="12.75" customHeight="1" x14ac:dyDescent="0.2">
      <c r="J121" s="207"/>
      <c r="K121" s="208"/>
      <c r="L121" s="208" t="s">
        <v>257</v>
      </c>
      <c r="M121" s="213">
        <v>0.5</v>
      </c>
      <c r="N121" s="220"/>
      <c r="O121" s="110"/>
      <c r="Q121" s="227"/>
    </row>
    <row r="122" spans="1:19" ht="12.75" customHeight="1" x14ac:dyDescent="0.2">
      <c r="J122" s="116" t="s">
        <v>285</v>
      </c>
      <c r="K122" s="114"/>
      <c r="L122" s="114"/>
      <c r="M122" s="26"/>
      <c r="N122" s="220"/>
      <c r="O122" s="99"/>
      <c r="Q122" s="227"/>
    </row>
    <row r="123" spans="1:19" ht="12.75" customHeight="1" x14ac:dyDescent="0.2">
      <c r="J123" s="214"/>
      <c r="K123" s="214"/>
      <c r="L123" s="214"/>
      <c r="M123" s="215"/>
      <c r="N123" s="44"/>
      <c r="O123" s="228"/>
      <c r="Q123" s="227"/>
    </row>
    <row r="124" spans="1:19" ht="12.75" customHeight="1" x14ac:dyDescent="0.2">
      <c r="J124" s="209"/>
      <c r="K124" s="210"/>
      <c r="L124" s="210"/>
      <c r="M124" s="211"/>
      <c r="N124" s="315"/>
      <c r="O124" s="99"/>
      <c r="Q124" s="227"/>
    </row>
    <row r="125" spans="1:19" ht="15.75" customHeight="1" x14ac:dyDescent="0.2">
      <c r="J125" s="206"/>
      <c r="K125" s="206"/>
      <c r="L125" s="206"/>
      <c r="M125" s="206"/>
      <c r="N125" s="315"/>
      <c r="O125" s="105"/>
      <c r="Q125" s="227"/>
    </row>
    <row r="126" spans="1:19" ht="15.75" customHeight="1" x14ac:dyDescent="0.2">
      <c r="J126" s="206"/>
      <c r="K126" s="206"/>
      <c r="L126" s="206"/>
      <c r="M126" s="206"/>
      <c r="N126" s="315"/>
      <c r="O126" s="105"/>
      <c r="Q126" s="227"/>
    </row>
    <row r="127" spans="1:19" ht="15.75" customHeight="1" x14ac:dyDescent="0.2">
      <c r="J127" s="206"/>
      <c r="K127" s="206"/>
      <c r="L127" s="206"/>
      <c r="M127" s="212"/>
      <c r="N127" s="315"/>
      <c r="O127" s="110"/>
      <c r="Q127" s="227"/>
    </row>
    <row r="128" spans="1:19" ht="15.75" customHeight="1" x14ac:dyDescent="0.2">
      <c r="J128" s="206"/>
      <c r="K128" s="206"/>
      <c r="L128" s="206"/>
      <c r="M128" s="212"/>
      <c r="N128" s="315"/>
      <c r="O128" s="110"/>
      <c r="Q128" s="227"/>
    </row>
    <row r="129" spans="10:17" ht="15.75" customHeight="1" x14ac:dyDescent="0.2">
      <c r="J129" s="206"/>
      <c r="K129" s="206"/>
      <c r="L129" s="206"/>
      <c r="M129" s="212"/>
      <c r="N129" s="315"/>
      <c r="O129" s="110"/>
      <c r="Q129" s="227"/>
    </row>
    <row r="130" spans="10:17" ht="15.75" customHeight="1" x14ac:dyDescent="0.2">
      <c r="J130" s="206"/>
      <c r="K130" s="206"/>
      <c r="L130" s="206"/>
      <c r="M130" s="212"/>
      <c r="N130" s="315"/>
      <c r="O130" s="110"/>
      <c r="Q130" s="227"/>
    </row>
    <row r="131" spans="10:17" ht="15.75" customHeight="1" x14ac:dyDescent="0.2">
      <c r="J131" s="233"/>
      <c r="K131" s="210"/>
      <c r="L131" s="210"/>
      <c r="M131" s="211"/>
      <c r="N131" s="315"/>
      <c r="O131" s="99"/>
      <c r="Q131" s="227"/>
    </row>
    <row r="132" spans="10:17" ht="15.75" customHeight="1" x14ac:dyDescent="0.2">
      <c r="L132" s="214"/>
      <c r="M132" s="214"/>
      <c r="N132" s="227"/>
      <c r="O132" s="228"/>
      <c r="Q132" s="227"/>
    </row>
  </sheetData>
  <sheetProtection algorithmName="SHA-512" hashValue="qkAUkMpo6AlHi94R2X5AqEI0bT54RuhX/2e1VCgLKQME67ScsVL8adhB3o/TPhvSxlzkc0UPhQkUtSj7T4s1IQ==" saltValue="gNmCNRfSKFEoUdf7j4iyUQ==" spinCount="100000" sheet="1" objects="1" scenarios="1"/>
  <mergeCells count="139">
    <mergeCell ref="B84:D84"/>
    <mergeCell ref="B85:D85"/>
    <mergeCell ref="B104:D104"/>
    <mergeCell ref="B105:D105"/>
    <mergeCell ref="B87:D87"/>
    <mergeCell ref="B88:D88"/>
    <mergeCell ref="B107:D107"/>
    <mergeCell ref="B108:D108"/>
    <mergeCell ref="B109:D109"/>
    <mergeCell ref="B97:D97"/>
    <mergeCell ref="B98:D98"/>
    <mergeCell ref="B101:D101"/>
    <mergeCell ref="B102:D102"/>
    <mergeCell ref="B103:D103"/>
    <mergeCell ref="B89:D89"/>
    <mergeCell ref="B90:D90"/>
    <mergeCell ref="B91:D91"/>
    <mergeCell ref="B93:D93"/>
    <mergeCell ref="B94:D94"/>
    <mergeCell ref="B95:D95"/>
    <mergeCell ref="B50:D50"/>
    <mergeCell ref="B51:D51"/>
    <mergeCell ref="C24:E24"/>
    <mergeCell ref="C25:E25"/>
    <mergeCell ref="A45:D45"/>
    <mergeCell ref="B43:E43"/>
    <mergeCell ref="C37:E37"/>
    <mergeCell ref="C29:E29"/>
    <mergeCell ref="C40:E40"/>
    <mergeCell ref="B30:B32"/>
    <mergeCell ref="C42:E42"/>
    <mergeCell ref="B52:D52"/>
    <mergeCell ref="B68:D68"/>
    <mergeCell ref="B69:D69"/>
    <mergeCell ref="B70:C70"/>
    <mergeCell ref="B71:C71"/>
    <mergeCell ref="B99:D99"/>
    <mergeCell ref="B92:D92"/>
    <mergeCell ref="B78:D80"/>
    <mergeCell ref="B26:E26"/>
    <mergeCell ref="E44:M44"/>
    <mergeCell ref="I30:I32"/>
    <mergeCell ref="B46:D46"/>
    <mergeCell ref="B54:D54"/>
    <mergeCell ref="B55:D55"/>
    <mergeCell ref="B56:D56"/>
    <mergeCell ref="B62:D62"/>
    <mergeCell ref="B63:D63"/>
    <mergeCell ref="B64:D64"/>
    <mergeCell ref="B65:D65"/>
    <mergeCell ref="B66:C66"/>
    <mergeCell ref="E76:N76"/>
    <mergeCell ref="A75:D75"/>
    <mergeCell ref="A44:D44"/>
    <mergeCell ref="E45:N45"/>
    <mergeCell ref="B112:D112"/>
    <mergeCell ref="N47:N49"/>
    <mergeCell ref="F47:F49"/>
    <mergeCell ref="F78:F80"/>
    <mergeCell ref="B96:D96"/>
    <mergeCell ref="B111:D111"/>
    <mergeCell ref="G47:G49"/>
    <mergeCell ref="K78:K80"/>
    <mergeCell ref="K47:K49"/>
    <mergeCell ref="J47:J49"/>
    <mergeCell ref="J78:J80"/>
    <mergeCell ref="H47:H49"/>
    <mergeCell ref="I47:I49"/>
    <mergeCell ref="L78:L80"/>
    <mergeCell ref="B100:D100"/>
    <mergeCell ref="A76:D76"/>
    <mergeCell ref="A78:A80"/>
    <mergeCell ref="B110:D110"/>
    <mergeCell ref="B106:D106"/>
    <mergeCell ref="A47:A49"/>
    <mergeCell ref="B47:D49"/>
    <mergeCell ref="B57:D57"/>
    <mergeCell ref="B58:D58"/>
    <mergeCell ref="B59:D59"/>
    <mergeCell ref="O47:O49"/>
    <mergeCell ref="E78:E80"/>
    <mergeCell ref="B86:D86"/>
    <mergeCell ref="O78:O80"/>
    <mergeCell ref="M47:M49"/>
    <mergeCell ref="N78:N80"/>
    <mergeCell ref="G78:G80"/>
    <mergeCell ref="L47:L49"/>
    <mergeCell ref="E75:M75"/>
    <mergeCell ref="M78:M80"/>
    <mergeCell ref="B74:D74"/>
    <mergeCell ref="E47:E49"/>
    <mergeCell ref="I78:I80"/>
    <mergeCell ref="B77:D77"/>
    <mergeCell ref="H78:H80"/>
    <mergeCell ref="B53:D53"/>
    <mergeCell ref="B60:D60"/>
    <mergeCell ref="B61:D61"/>
    <mergeCell ref="B72:D72"/>
    <mergeCell ref="B73:D73"/>
    <mergeCell ref="B81:D81"/>
    <mergeCell ref="B82:D82"/>
    <mergeCell ref="B83:D83"/>
    <mergeCell ref="B67:D67"/>
    <mergeCell ref="E1:L1"/>
    <mergeCell ref="C22:E22"/>
    <mergeCell ref="C12:E12"/>
    <mergeCell ref="E2:L2"/>
    <mergeCell ref="F13:F15"/>
    <mergeCell ref="G13:G15"/>
    <mergeCell ref="C16:E16"/>
    <mergeCell ref="C13:E15"/>
    <mergeCell ref="C20:E20"/>
    <mergeCell ref="H13:H15"/>
    <mergeCell ref="I13:I15"/>
    <mergeCell ref="B1:D1"/>
    <mergeCell ref="B2:D2"/>
    <mergeCell ref="L7:N7"/>
    <mergeCell ref="C17:E17"/>
    <mergeCell ref="C18:E18"/>
    <mergeCell ref="L13:L15"/>
    <mergeCell ref="C19:E19"/>
    <mergeCell ref="J13:J15"/>
    <mergeCell ref="K13:K15"/>
    <mergeCell ref="C21:E21"/>
    <mergeCell ref="B13:B15"/>
    <mergeCell ref="C23:E23"/>
    <mergeCell ref="F30:F32"/>
    <mergeCell ref="K30:K32"/>
    <mergeCell ref="C41:E41"/>
    <mergeCell ref="J30:J32"/>
    <mergeCell ref="G30:G32"/>
    <mergeCell ref="C38:E38"/>
    <mergeCell ref="C39:E39"/>
    <mergeCell ref="C30:E32"/>
    <mergeCell ref="C35:E35"/>
    <mergeCell ref="C36:E36"/>
    <mergeCell ref="H30:H32"/>
    <mergeCell ref="C34:E34"/>
    <mergeCell ref="C33:E33"/>
  </mergeCells>
  <phoneticPr fontId="7" type="noConversion"/>
  <dataValidations count="3">
    <dataValidation type="list" allowBlank="1" showInputMessage="1" showErrorMessage="1" sqref="B33:B42 B16:B25">
      <formula1>source_codes</formula1>
    </dataValidation>
    <dataValidation type="list" allowBlank="1" showInputMessage="1" showErrorMessage="1" sqref="G16:G25 G33:G42">
      <formula1>fintype</formula1>
    </dataValidation>
    <dataValidation type="list" allowBlank="1" showInputMessage="1" showErrorMessage="1" sqref="L7">
      <formula1>wagerate</formula1>
    </dataValidation>
  </dataValidations>
  <pageMargins left="0.3" right="0.25" top="0.5" bottom="0.25" header="0.5" footer="0.5"/>
  <pageSetup scale="95" orientation="landscape" r:id="rId1"/>
  <headerFooter alignWithMargins="0"/>
  <rowBreaks count="2" manualBreakCount="2">
    <brk id="43" max="14" man="1"/>
    <brk id="74" max="1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O54"/>
  <sheetViews>
    <sheetView showGridLines="0" workbookViewId="0">
      <selection activeCell="C1" sqref="C1:G1"/>
    </sheetView>
  </sheetViews>
  <sheetFormatPr defaultColWidth="9.140625" defaultRowHeight="12.75" customHeight="1" x14ac:dyDescent="0.2"/>
  <cols>
    <col min="1" max="10" width="10.28515625" style="254" customWidth="1"/>
    <col min="11" max="11" width="12.7109375" style="254" customWidth="1"/>
    <col min="12" max="16384" width="9.140625" style="254"/>
  </cols>
  <sheetData>
    <row r="1" spans="1:15" ht="12.75" customHeight="1" x14ac:dyDescent="0.2">
      <c r="B1" s="5" t="s">
        <v>142</v>
      </c>
      <c r="C1" s="675" t="str">
        <f>'1.1 Residential'!E1</f>
        <v xml:space="preserve"> </v>
      </c>
      <c r="D1" s="675"/>
      <c r="E1" s="675"/>
      <c r="F1" s="675"/>
      <c r="G1" s="675"/>
      <c r="H1" s="332"/>
      <c r="I1" s="332"/>
      <c r="J1" s="96" t="s">
        <v>117</v>
      </c>
      <c r="K1" s="245" t="str">
        <f>IF('1.1 Residential'!P1&gt;0,'1.1 Residential'!P1,"")</f>
        <v xml:space="preserve"> </v>
      </c>
      <c r="L1" s="192"/>
      <c r="M1" s="192"/>
      <c r="N1" s="192"/>
      <c r="O1" s="192"/>
    </row>
    <row r="2" spans="1:15" ht="12.75" customHeight="1" x14ac:dyDescent="0.2">
      <c r="B2" s="5" t="s">
        <v>71</v>
      </c>
      <c r="C2" s="675" t="str">
        <f>'1.1 Residential'!E2</f>
        <v xml:space="preserve"> </v>
      </c>
      <c r="D2" s="675"/>
      <c r="E2" s="675"/>
      <c r="F2" s="675"/>
      <c r="G2" s="675"/>
    </row>
    <row r="3" spans="1:15" ht="15.75" x14ac:dyDescent="0.25">
      <c r="E3" s="333" t="s">
        <v>311</v>
      </c>
      <c r="J3" s="191" t="s">
        <v>267</v>
      </c>
      <c r="K3" s="247" t="str">
        <f>'1.1 Residential'!O3</f>
        <v xml:space="preserve"> </v>
      </c>
    </row>
    <row r="4" spans="1:15" ht="12.75" customHeight="1" x14ac:dyDescent="0.2">
      <c r="B4" s="256"/>
      <c r="C4" s="256"/>
      <c r="D4" s="256"/>
      <c r="E4" s="266" t="s">
        <v>139</v>
      </c>
      <c r="F4" s="84" t="s">
        <v>306</v>
      </c>
      <c r="G4" s="257"/>
      <c r="H4" s="257"/>
      <c r="I4" s="257"/>
      <c r="J4" s="255"/>
    </row>
    <row r="5" spans="1:15" ht="12.75" customHeight="1" x14ac:dyDescent="0.2">
      <c r="C5" s="257"/>
      <c r="D5" s="257"/>
      <c r="E5" s="257"/>
      <c r="F5" s="84" t="s">
        <v>307</v>
      </c>
      <c r="G5" s="257"/>
      <c r="H5" s="257"/>
      <c r="I5" s="257"/>
    </row>
    <row r="6" spans="1:15" ht="12.75" customHeight="1" x14ac:dyDescent="0.2">
      <c r="C6" s="257"/>
      <c r="D6" s="257"/>
      <c r="E6" s="257"/>
      <c r="F6" s="84" t="s">
        <v>308</v>
      </c>
      <c r="G6" s="257"/>
      <c r="H6" s="257"/>
      <c r="I6" s="257"/>
    </row>
    <row r="7" spans="1:15" ht="12.75" customHeight="1" thickBot="1" x14ac:dyDescent="0.25">
      <c r="A7" s="258"/>
      <c r="C7" s="257"/>
      <c r="D7" s="257"/>
      <c r="E7" s="257"/>
      <c r="F7" s="84" t="s">
        <v>309</v>
      </c>
      <c r="G7" s="258"/>
      <c r="H7" s="258"/>
      <c r="I7" s="258"/>
    </row>
    <row r="8" spans="1:15" ht="12.75" customHeight="1" thickTop="1" x14ac:dyDescent="0.2">
      <c r="A8" s="669" t="s">
        <v>430</v>
      </c>
      <c r="B8" s="764"/>
      <c r="C8" s="764"/>
      <c r="D8" s="764"/>
      <c r="E8" s="764"/>
      <c r="F8" s="764"/>
      <c r="G8" s="764"/>
      <c r="H8" s="764"/>
      <c r="I8" s="764"/>
      <c r="J8" s="765"/>
      <c r="K8" s="272" t="s">
        <v>137</v>
      </c>
    </row>
    <row r="9" spans="1:15" ht="12.75" customHeight="1" x14ac:dyDescent="0.2">
      <c r="A9" s="667"/>
      <c r="B9" s="763"/>
      <c r="C9" s="763"/>
      <c r="D9" s="763"/>
      <c r="E9" s="763"/>
      <c r="F9" s="763"/>
      <c r="G9" s="763"/>
      <c r="H9" s="763"/>
      <c r="I9" s="763"/>
      <c r="J9" s="763"/>
      <c r="K9" s="251"/>
    </row>
    <row r="10" spans="1:15" ht="12.75" customHeight="1" x14ac:dyDescent="0.2">
      <c r="A10" s="667"/>
      <c r="B10" s="763"/>
      <c r="C10" s="763"/>
      <c r="D10" s="763"/>
      <c r="E10" s="763"/>
      <c r="F10" s="763"/>
      <c r="G10" s="763"/>
      <c r="H10" s="763"/>
      <c r="I10" s="763"/>
      <c r="J10" s="763"/>
      <c r="K10" s="252"/>
    </row>
    <row r="11" spans="1:15" ht="12.75" customHeight="1" x14ac:dyDescent="0.2">
      <c r="A11" s="667"/>
      <c r="B11" s="763"/>
      <c r="C11" s="763"/>
      <c r="D11" s="763"/>
      <c r="E11" s="763"/>
      <c r="F11" s="763"/>
      <c r="G11" s="763"/>
      <c r="H11" s="763"/>
      <c r="I11" s="763"/>
      <c r="J11" s="763"/>
      <c r="K11" s="252"/>
    </row>
    <row r="12" spans="1:15" ht="12.75" customHeight="1" x14ac:dyDescent="0.2">
      <c r="A12" s="667"/>
      <c r="B12" s="763"/>
      <c r="C12" s="763"/>
      <c r="D12" s="763"/>
      <c r="E12" s="763"/>
      <c r="F12" s="763"/>
      <c r="G12" s="763"/>
      <c r="H12" s="763"/>
      <c r="I12" s="763"/>
      <c r="J12" s="763"/>
      <c r="K12" s="252"/>
    </row>
    <row r="13" spans="1:15" ht="12.75" customHeight="1" x14ac:dyDescent="0.2">
      <c r="A13" s="667"/>
      <c r="B13" s="763"/>
      <c r="C13" s="763"/>
      <c r="D13" s="763"/>
      <c r="E13" s="763"/>
      <c r="F13" s="763"/>
      <c r="G13" s="763"/>
      <c r="H13" s="763"/>
      <c r="I13" s="763"/>
      <c r="J13" s="763"/>
      <c r="K13" s="252"/>
    </row>
    <row r="14" spans="1:15" ht="12.75" customHeight="1" x14ac:dyDescent="0.2">
      <c r="A14" s="667"/>
      <c r="B14" s="763"/>
      <c r="C14" s="763"/>
      <c r="D14" s="763"/>
      <c r="E14" s="763"/>
      <c r="F14" s="763"/>
      <c r="G14" s="763"/>
      <c r="H14" s="763"/>
      <c r="I14" s="763"/>
      <c r="J14" s="763"/>
      <c r="K14" s="252"/>
    </row>
    <row r="15" spans="1:15" ht="12.75" customHeight="1" x14ac:dyDescent="0.2">
      <c r="A15" s="667"/>
      <c r="B15" s="763"/>
      <c r="C15" s="763"/>
      <c r="D15" s="763"/>
      <c r="E15" s="763"/>
      <c r="F15" s="763"/>
      <c r="G15" s="763"/>
      <c r="H15" s="763"/>
      <c r="I15" s="763"/>
      <c r="J15" s="763"/>
      <c r="K15" s="252"/>
    </row>
    <row r="16" spans="1:15" ht="12.75" customHeight="1" x14ac:dyDescent="0.2">
      <c r="A16" s="667"/>
      <c r="B16" s="763"/>
      <c r="C16" s="763"/>
      <c r="D16" s="763"/>
      <c r="E16" s="763"/>
      <c r="F16" s="763"/>
      <c r="G16" s="763"/>
      <c r="H16" s="763"/>
      <c r="I16" s="763"/>
      <c r="J16" s="763"/>
      <c r="K16" s="252"/>
    </row>
    <row r="17" spans="1:11" ht="12.75" customHeight="1" x14ac:dyDescent="0.2">
      <c r="A17" s="667"/>
      <c r="B17" s="763"/>
      <c r="C17" s="763"/>
      <c r="D17" s="763"/>
      <c r="E17" s="763"/>
      <c r="F17" s="763"/>
      <c r="G17" s="763"/>
      <c r="H17" s="763"/>
      <c r="I17" s="763"/>
      <c r="J17" s="763"/>
      <c r="K17" s="252"/>
    </row>
    <row r="18" spans="1:11" ht="12.75" customHeight="1" x14ac:dyDescent="0.2">
      <c r="A18" s="667"/>
      <c r="B18" s="763"/>
      <c r="C18" s="763"/>
      <c r="D18" s="763"/>
      <c r="E18" s="763"/>
      <c r="F18" s="763"/>
      <c r="G18" s="763"/>
      <c r="H18" s="763"/>
      <c r="I18" s="763"/>
      <c r="J18" s="763"/>
      <c r="K18" s="252"/>
    </row>
    <row r="19" spans="1:11" ht="12.75" customHeight="1" x14ac:dyDescent="0.2">
      <c r="A19" s="667"/>
      <c r="B19" s="763"/>
      <c r="C19" s="763"/>
      <c r="D19" s="763"/>
      <c r="E19" s="763"/>
      <c r="F19" s="763"/>
      <c r="G19" s="763"/>
      <c r="H19" s="763"/>
      <c r="I19" s="763"/>
      <c r="J19" s="763"/>
      <c r="K19" s="252"/>
    </row>
    <row r="20" spans="1:11" ht="12.75" customHeight="1" x14ac:dyDescent="0.2">
      <c r="A20" s="667"/>
      <c r="B20" s="763"/>
      <c r="C20" s="763"/>
      <c r="D20" s="763"/>
      <c r="E20" s="763"/>
      <c r="F20" s="763"/>
      <c r="G20" s="763"/>
      <c r="H20" s="763"/>
      <c r="I20" s="763"/>
      <c r="J20" s="763"/>
      <c r="K20" s="252"/>
    </row>
    <row r="21" spans="1:11" ht="12.75" customHeight="1" x14ac:dyDescent="0.2">
      <c r="A21" s="667"/>
      <c r="B21" s="763"/>
      <c r="C21" s="763"/>
      <c r="D21" s="763"/>
      <c r="E21" s="763"/>
      <c r="F21" s="763"/>
      <c r="G21" s="763"/>
      <c r="H21" s="763"/>
      <c r="I21" s="763"/>
      <c r="J21" s="763"/>
      <c r="K21" s="252"/>
    </row>
    <row r="22" spans="1:11" ht="12.75" customHeight="1" x14ac:dyDescent="0.2">
      <c r="A22" s="667"/>
      <c r="B22" s="763"/>
      <c r="C22" s="763"/>
      <c r="D22" s="763"/>
      <c r="E22" s="763"/>
      <c r="F22" s="763"/>
      <c r="G22" s="763"/>
      <c r="H22" s="763"/>
      <c r="I22" s="763"/>
      <c r="J22" s="763"/>
      <c r="K22" s="252"/>
    </row>
    <row r="23" spans="1:11" ht="12.75" customHeight="1" x14ac:dyDescent="0.2">
      <c r="A23" s="667"/>
      <c r="B23" s="763"/>
      <c r="C23" s="763"/>
      <c r="D23" s="763"/>
      <c r="E23" s="763"/>
      <c r="F23" s="763"/>
      <c r="G23" s="763"/>
      <c r="H23" s="763"/>
      <c r="I23" s="763"/>
      <c r="J23" s="763"/>
      <c r="K23" s="252"/>
    </row>
    <row r="24" spans="1:11" ht="12.75" customHeight="1" x14ac:dyDescent="0.2">
      <c r="A24" s="667"/>
      <c r="B24" s="763"/>
      <c r="C24" s="763"/>
      <c r="D24" s="763"/>
      <c r="E24" s="763"/>
      <c r="F24" s="763"/>
      <c r="G24" s="763"/>
      <c r="H24" s="763"/>
      <c r="I24" s="763"/>
      <c r="J24" s="763"/>
      <c r="K24" s="252"/>
    </row>
    <row r="25" spans="1:11" ht="12.75" customHeight="1" x14ac:dyDescent="0.2">
      <c r="A25" s="667"/>
      <c r="B25" s="763"/>
      <c r="C25" s="763"/>
      <c r="D25" s="763"/>
      <c r="E25" s="763"/>
      <c r="F25" s="763"/>
      <c r="G25" s="763"/>
      <c r="H25" s="763"/>
      <c r="I25" s="763"/>
      <c r="J25" s="763"/>
      <c r="K25" s="252"/>
    </row>
    <row r="26" spans="1:11" ht="12.75" customHeight="1" x14ac:dyDescent="0.2">
      <c r="A26" s="667"/>
      <c r="B26" s="763"/>
      <c r="C26" s="763"/>
      <c r="D26" s="763"/>
      <c r="E26" s="763"/>
      <c r="F26" s="763"/>
      <c r="G26" s="763"/>
      <c r="H26" s="763"/>
      <c r="I26" s="763"/>
      <c r="J26" s="763"/>
      <c r="K26" s="252"/>
    </row>
    <row r="27" spans="1:11" ht="12.75" customHeight="1" thickBot="1" x14ac:dyDescent="0.25">
      <c r="A27" s="273"/>
      <c r="B27" s="268"/>
      <c r="C27" s="268"/>
      <c r="D27" s="268"/>
      <c r="E27" s="268"/>
      <c r="F27" s="268"/>
      <c r="G27" s="268"/>
      <c r="H27" s="268"/>
      <c r="I27" s="269" t="str">
        <f>IF(K27&lt;&gt;'3.1 Civic'!O73,"Total does not equal Line 24 of the CSF Development Budget","")</f>
        <v/>
      </c>
      <c r="J27" s="270" t="s">
        <v>138</v>
      </c>
      <c r="K27" s="271">
        <f>SUM(K9:K26)</f>
        <v>0</v>
      </c>
    </row>
    <row r="28" spans="1:11" ht="12.75" customHeight="1" thickTop="1" x14ac:dyDescent="0.2">
      <c r="A28" s="766" t="s">
        <v>431</v>
      </c>
      <c r="B28" s="767"/>
      <c r="C28" s="767"/>
      <c r="D28" s="767"/>
      <c r="E28" s="767"/>
      <c r="F28" s="767"/>
      <c r="G28" s="767"/>
      <c r="H28" s="767"/>
      <c r="I28" s="767"/>
      <c r="J28" s="768"/>
      <c r="K28" s="267" t="s">
        <v>137</v>
      </c>
    </row>
    <row r="29" spans="1:11" ht="12.75" customHeight="1" x14ac:dyDescent="0.2">
      <c r="A29" s="667"/>
      <c r="B29" s="763"/>
      <c r="C29" s="763"/>
      <c r="D29" s="763"/>
      <c r="E29" s="763"/>
      <c r="F29" s="763"/>
      <c r="G29" s="763"/>
      <c r="H29" s="763"/>
      <c r="I29" s="763"/>
      <c r="J29" s="763"/>
      <c r="K29" s="251"/>
    </row>
    <row r="30" spans="1:11" ht="12.75" customHeight="1" x14ac:dyDescent="0.2">
      <c r="A30" s="667"/>
      <c r="B30" s="763"/>
      <c r="C30" s="763"/>
      <c r="D30" s="763"/>
      <c r="E30" s="763"/>
      <c r="F30" s="763"/>
      <c r="G30" s="763"/>
      <c r="H30" s="763"/>
      <c r="I30" s="763"/>
      <c r="J30" s="763"/>
      <c r="K30" s="252"/>
    </row>
    <row r="31" spans="1:11" ht="12.75" customHeight="1" x14ac:dyDescent="0.2">
      <c r="A31" s="667"/>
      <c r="B31" s="763"/>
      <c r="C31" s="763"/>
      <c r="D31" s="763"/>
      <c r="E31" s="763"/>
      <c r="F31" s="763"/>
      <c r="G31" s="763"/>
      <c r="H31" s="763"/>
      <c r="I31" s="763"/>
      <c r="J31" s="763"/>
      <c r="K31" s="252"/>
    </row>
    <row r="32" spans="1:11" ht="12.75" customHeight="1" x14ac:dyDescent="0.2">
      <c r="A32" s="667"/>
      <c r="B32" s="763"/>
      <c r="C32" s="763"/>
      <c r="D32" s="763"/>
      <c r="E32" s="763"/>
      <c r="F32" s="763"/>
      <c r="G32" s="763"/>
      <c r="H32" s="763"/>
      <c r="I32" s="763"/>
      <c r="J32" s="763"/>
      <c r="K32" s="252"/>
    </row>
    <row r="33" spans="1:11" ht="12.75" customHeight="1" x14ac:dyDescent="0.2">
      <c r="A33" s="667"/>
      <c r="B33" s="763"/>
      <c r="C33" s="763"/>
      <c r="D33" s="763"/>
      <c r="E33" s="763"/>
      <c r="F33" s="763"/>
      <c r="G33" s="763"/>
      <c r="H33" s="763"/>
      <c r="I33" s="763"/>
      <c r="J33" s="763"/>
      <c r="K33" s="252"/>
    </row>
    <row r="34" spans="1:11" ht="12.75" customHeight="1" x14ac:dyDescent="0.2">
      <c r="A34" s="667"/>
      <c r="B34" s="763"/>
      <c r="C34" s="763"/>
      <c r="D34" s="763"/>
      <c r="E34" s="763"/>
      <c r="F34" s="763"/>
      <c r="G34" s="763"/>
      <c r="H34" s="763"/>
      <c r="I34" s="763"/>
      <c r="J34" s="763"/>
      <c r="K34" s="252"/>
    </row>
    <row r="35" spans="1:11" ht="12.75" customHeight="1" thickBot="1" x14ac:dyDescent="0.25">
      <c r="A35" s="273"/>
      <c r="B35" s="268"/>
      <c r="C35" s="268"/>
      <c r="D35" s="268"/>
      <c r="E35" s="268"/>
      <c r="F35" s="268"/>
      <c r="G35" s="268"/>
      <c r="H35" s="268"/>
      <c r="I35" s="269" t="str">
        <f>IF(K35&lt;&gt;'3.1 Civic'!O85,"Total does not equal Line 30 of the Civic Development Budget","")</f>
        <v/>
      </c>
      <c r="J35" s="270" t="s">
        <v>138</v>
      </c>
      <c r="K35" s="271">
        <f>SUM(K29:K34)</f>
        <v>0</v>
      </c>
    </row>
    <row r="36" spans="1:11" ht="12.75" customHeight="1" thickTop="1" x14ac:dyDescent="0.2">
      <c r="A36" s="766" t="s">
        <v>432</v>
      </c>
      <c r="B36" s="767"/>
      <c r="C36" s="767"/>
      <c r="D36" s="767"/>
      <c r="E36" s="767"/>
      <c r="F36" s="767"/>
      <c r="G36" s="767"/>
      <c r="H36" s="767"/>
      <c r="I36" s="767"/>
      <c r="J36" s="768"/>
      <c r="K36" s="267" t="s">
        <v>137</v>
      </c>
    </row>
    <row r="37" spans="1:11" ht="12.75" customHeight="1" x14ac:dyDescent="0.2">
      <c r="A37" s="667"/>
      <c r="B37" s="763"/>
      <c r="C37" s="763"/>
      <c r="D37" s="763"/>
      <c r="E37" s="763"/>
      <c r="F37" s="763"/>
      <c r="G37" s="763"/>
      <c r="H37" s="763"/>
      <c r="I37" s="763"/>
      <c r="J37" s="763"/>
      <c r="K37" s="251"/>
    </row>
    <row r="38" spans="1:11" ht="12.75" customHeight="1" x14ac:dyDescent="0.2">
      <c r="A38" s="667"/>
      <c r="B38" s="763"/>
      <c r="C38" s="763"/>
      <c r="D38" s="763"/>
      <c r="E38" s="763"/>
      <c r="F38" s="763"/>
      <c r="G38" s="763"/>
      <c r="H38" s="763"/>
      <c r="I38" s="763"/>
      <c r="J38" s="763"/>
      <c r="K38" s="252"/>
    </row>
    <row r="39" spans="1:11" ht="12.75" customHeight="1" x14ac:dyDescent="0.2">
      <c r="A39" s="667"/>
      <c r="B39" s="763"/>
      <c r="C39" s="763"/>
      <c r="D39" s="763"/>
      <c r="E39" s="763"/>
      <c r="F39" s="763"/>
      <c r="G39" s="763"/>
      <c r="H39" s="763"/>
      <c r="I39" s="763"/>
      <c r="J39" s="763"/>
      <c r="K39" s="252"/>
    </row>
    <row r="40" spans="1:11" ht="12.75" customHeight="1" x14ac:dyDescent="0.2">
      <c r="A40" s="667"/>
      <c r="B40" s="763"/>
      <c r="C40" s="763"/>
      <c r="D40" s="763"/>
      <c r="E40" s="763"/>
      <c r="F40" s="763"/>
      <c r="G40" s="763"/>
      <c r="H40" s="763"/>
      <c r="I40" s="763"/>
      <c r="J40" s="763"/>
      <c r="K40" s="252"/>
    </row>
    <row r="41" spans="1:11" ht="12.75" customHeight="1" x14ac:dyDescent="0.2">
      <c r="A41" s="667"/>
      <c r="B41" s="763"/>
      <c r="C41" s="763"/>
      <c r="D41" s="763"/>
      <c r="E41" s="763"/>
      <c r="F41" s="763"/>
      <c r="G41" s="763"/>
      <c r="H41" s="763"/>
      <c r="I41" s="763"/>
      <c r="J41" s="763"/>
      <c r="K41" s="252"/>
    </row>
    <row r="42" spans="1:11" ht="12.75" customHeight="1" x14ac:dyDescent="0.2">
      <c r="A42" s="667"/>
      <c r="B42" s="763"/>
      <c r="C42" s="763"/>
      <c r="D42" s="763"/>
      <c r="E42" s="763"/>
      <c r="F42" s="763"/>
      <c r="G42" s="763"/>
      <c r="H42" s="763"/>
      <c r="I42" s="763"/>
      <c r="J42" s="763"/>
      <c r="K42" s="252"/>
    </row>
    <row r="43" spans="1:11" ht="12.75" customHeight="1" thickBot="1" x14ac:dyDescent="0.25">
      <c r="A43" s="273"/>
      <c r="B43" s="268"/>
      <c r="C43" s="268"/>
      <c r="D43" s="268"/>
      <c r="E43" s="268"/>
      <c r="F43" s="268"/>
      <c r="G43" s="268"/>
      <c r="H43" s="268"/>
      <c r="I43" s="269" t="str">
        <f>IF(K43&lt;&gt;SUM('3.1 Civic'!O103+'3.1 Civic'!O104),"Total does not equal sum of Line 47 + Line 48 of the Civic Development Budget","")</f>
        <v/>
      </c>
      <c r="J43" s="270" t="s">
        <v>138</v>
      </c>
      <c r="K43" s="271">
        <f>SUM(K37:K42)</f>
        <v>0</v>
      </c>
    </row>
    <row r="44" spans="1:11" ht="12.75" customHeight="1" thickTop="1" x14ac:dyDescent="0.2"/>
    <row r="45" spans="1:11" ht="12.75" customHeight="1" x14ac:dyDescent="0.2">
      <c r="A45" s="260" t="s">
        <v>262</v>
      </c>
    </row>
    <row r="47" spans="1:11" ht="12.75" customHeight="1" x14ac:dyDescent="0.2">
      <c r="G47" s="109" t="s">
        <v>251</v>
      </c>
      <c r="H47" s="100"/>
      <c r="I47" s="100"/>
      <c r="J47" s="16"/>
      <c r="K47" s="16"/>
    </row>
    <row r="48" spans="1:11" ht="12.75" customHeight="1" x14ac:dyDescent="0.2">
      <c r="G48" s="203" t="s">
        <v>252</v>
      </c>
      <c r="H48" s="204"/>
      <c r="I48" s="204"/>
      <c r="J48" s="204"/>
      <c r="K48" s="261"/>
    </row>
    <row r="49" spans="1:12" ht="12.75" customHeight="1" x14ac:dyDescent="0.2">
      <c r="G49" s="205" t="s">
        <v>253</v>
      </c>
      <c r="H49" s="206"/>
      <c r="I49" s="206"/>
      <c r="J49" s="206"/>
      <c r="K49" s="262"/>
    </row>
    <row r="50" spans="1:12" ht="12.75" customHeight="1" x14ac:dyDescent="0.2">
      <c r="A50" s="192"/>
      <c r="B50" s="192"/>
      <c r="G50" s="205"/>
      <c r="H50" s="206" t="s">
        <v>254</v>
      </c>
      <c r="I50" s="212">
        <v>0.5</v>
      </c>
      <c r="J50" s="215"/>
      <c r="K50" s="263"/>
      <c r="L50" s="192"/>
    </row>
    <row r="51" spans="1:12" ht="12.75" customHeight="1" x14ac:dyDescent="0.2">
      <c r="A51" s="192"/>
      <c r="B51" s="192"/>
      <c r="G51" s="205"/>
      <c r="H51" s="206" t="s">
        <v>255</v>
      </c>
      <c r="I51" s="212">
        <v>0.5</v>
      </c>
      <c r="J51" s="215"/>
      <c r="K51" s="263"/>
      <c r="L51" s="192"/>
    </row>
    <row r="52" spans="1:12" ht="12.75" customHeight="1" x14ac:dyDescent="0.2">
      <c r="A52" s="192"/>
      <c r="B52" s="192"/>
      <c r="G52" s="205"/>
      <c r="H52" s="206" t="s">
        <v>256</v>
      </c>
      <c r="I52" s="212">
        <v>1</v>
      </c>
      <c r="J52" s="215"/>
      <c r="K52" s="263"/>
      <c r="L52" s="192"/>
    </row>
    <row r="53" spans="1:12" ht="12.75" customHeight="1" x14ac:dyDescent="0.2">
      <c r="G53" s="207"/>
      <c r="H53" s="208" t="s">
        <v>257</v>
      </c>
      <c r="I53" s="213">
        <v>1</v>
      </c>
      <c r="J53" s="264"/>
      <c r="K53" s="265"/>
    </row>
    <row r="54" spans="1:12" ht="12.75" customHeight="1" x14ac:dyDescent="0.2">
      <c r="G54" s="116" t="s">
        <v>260</v>
      </c>
      <c r="H54" s="114"/>
      <c r="I54" s="114"/>
      <c r="J54" s="26"/>
      <c r="K54" s="36"/>
    </row>
  </sheetData>
  <sheetProtection password="F1F7" sheet="1" objects="1" scenarios="1"/>
  <mergeCells count="35">
    <mergeCell ref="A26:J26"/>
    <mergeCell ref="A36:J36"/>
    <mergeCell ref="A42:J42"/>
    <mergeCell ref="A38:J38"/>
    <mergeCell ref="A39:J39"/>
    <mergeCell ref="A40:J40"/>
    <mergeCell ref="A41:J41"/>
    <mergeCell ref="A37:J37"/>
    <mergeCell ref="A28:J28"/>
    <mergeCell ref="A29:J29"/>
    <mergeCell ref="A30:J30"/>
    <mergeCell ref="A34:J34"/>
    <mergeCell ref="A33:J33"/>
    <mergeCell ref="A31:J31"/>
    <mergeCell ref="A32:J32"/>
    <mergeCell ref="A25:J25"/>
    <mergeCell ref="A22:J22"/>
    <mergeCell ref="A23:J23"/>
    <mergeCell ref="A18:J18"/>
    <mergeCell ref="A14:J14"/>
    <mergeCell ref="A15:J15"/>
    <mergeCell ref="A16:J16"/>
    <mergeCell ref="A19:J19"/>
    <mergeCell ref="A24:J24"/>
    <mergeCell ref="A20:J20"/>
    <mergeCell ref="A21:J21"/>
    <mergeCell ref="C1:G1"/>
    <mergeCell ref="C2:G2"/>
    <mergeCell ref="A17:J17"/>
    <mergeCell ref="A8:J8"/>
    <mergeCell ref="A9:J9"/>
    <mergeCell ref="A10:J10"/>
    <mergeCell ref="A11:J11"/>
    <mergeCell ref="A12:J12"/>
    <mergeCell ref="A13:J13"/>
  </mergeCells>
  <phoneticPr fontId="7" type="noConversion"/>
  <pageMargins left="1" right="1" top="0.5" bottom="0.2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FF99"/>
  </sheetPr>
  <dimension ref="A1:AB132"/>
  <sheetViews>
    <sheetView showGridLines="0" zoomScaleNormal="100" workbookViewId="0">
      <selection activeCell="E1" sqref="E1:L1"/>
    </sheetView>
  </sheetViews>
  <sheetFormatPr defaultColWidth="9.140625" defaultRowHeight="15.75" customHeight="1" x14ac:dyDescent="0.2"/>
  <cols>
    <col min="1" max="1" width="3" style="6" customWidth="1"/>
    <col min="2" max="3" width="7.28515625" style="6" customWidth="1"/>
    <col min="4" max="4" width="7.28515625" style="16" customWidth="1"/>
    <col min="5" max="13" width="8.5703125" style="8" customWidth="1"/>
    <col min="14" max="14" width="8.5703125" style="2" customWidth="1"/>
    <col min="15" max="15" width="9.140625" style="4" customWidth="1"/>
    <col min="16" max="16" width="8.5703125" style="9" customWidth="1"/>
    <col min="17" max="17" width="8.5703125" style="2" customWidth="1"/>
    <col min="18" max="18" width="10.140625" style="2" customWidth="1"/>
    <col min="19" max="19" width="9.140625" style="2"/>
    <col min="20" max="16384" width="9.140625" style="4"/>
  </cols>
  <sheetData>
    <row r="1" spans="1:28" ht="14.1" customHeight="1" x14ac:dyDescent="0.2">
      <c r="A1" s="96"/>
      <c r="B1" s="648" t="s">
        <v>142</v>
      </c>
      <c r="C1" s="649"/>
      <c r="D1" s="650"/>
      <c r="E1" s="794" t="str">
        <f>'1.1 Residential'!E1:L1</f>
        <v xml:space="preserve"> </v>
      </c>
      <c r="F1" s="795"/>
      <c r="G1" s="795"/>
      <c r="H1" s="795"/>
      <c r="I1" s="795"/>
      <c r="J1" s="795"/>
      <c r="K1" s="795"/>
      <c r="L1" s="796"/>
      <c r="M1"/>
      <c r="O1" s="96" t="s">
        <v>117</v>
      </c>
      <c r="P1" s="245" t="str">
        <f>IF('1.1 Residential'!P1&gt;0,'1.1 Residential'!P1,"")</f>
        <v xml:space="preserve"> </v>
      </c>
      <c r="Q1" s="80"/>
      <c r="S1" s="3"/>
      <c r="Y1"/>
    </row>
    <row r="2" spans="1:28" ht="14.1" customHeight="1" x14ac:dyDescent="0.2">
      <c r="A2" s="96"/>
      <c r="B2" s="648" t="s">
        <v>71</v>
      </c>
      <c r="C2" s="649"/>
      <c r="D2" s="650"/>
      <c r="E2" s="789" t="str">
        <f>'1.1 Residential'!E2:L2</f>
        <v xml:space="preserve"> </v>
      </c>
      <c r="F2" s="646"/>
      <c r="G2" s="646"/>
      <c r="H2" s="646"/>
      <c r="I2" s="646"/>
      <c r="J2" s="646"/>
      <c r="K2" s="646"/>
      <c r="L2" s="647"/>
      <c r="N2" s="3"/>
      <c r="P2" s="197" t="s">
        <v>116</v>
      </c>
      <c r="Q2" s="78"/>
      <c r="R2" s="79"/>
      <c r="S2" s="79"/>
      <c r="T2" s="79"/>
      <c r="U2" s="79"/>
      <c r="V2" s="79"/>
      <c r="W2" s="79"/>
      <c r="Y2"/>
      <c r="AA2" s="46"/>
    </row>
    <row r="3" spans="1:28" ht="14.1" customHeight="1" x14ac:dyDescent="0.2">
      <c r="A3" s="5"/>
      <c r="B3" s="10"/>
      <c r="C3" s="5"/>
      <c r="D3" s="11"/>
      <c r="E3" s="12"/>
      <c r="F3" s="3"/>
      <c r="G3" s="3"/>
      <c r="H3" s="3"/>
      <c r="I3" s="3"/>
      <c r="J3" s="3"/>
      <c r="K3" s="3"/>
      <c r="L3" s="3"/>
      <c r="M3" s="3"/>
      <c r="N3" s="384" t="s">
        <v>263</v>
      </c>
      <c r="O3" s="572" t="str">
        <f>'1.1 Residential'!O3</f>
        <v xml:space="preserve"> </v>
      </c>
      <c r="P3" s="649"/>
      <c r="Q3" s="79"/>
      <c r="R3" s="79"/>
      <c r="S3" s="79"/>
      <c r="T3" s="79"/>
      <c r="U3" s="79"/>
      <c r="V3" s="79"/>
      <c r="W3" s="79"/>
      <c r="Y3"/>
    </row>
    <row r="4" spans="1:28" ht="15.75" customHeight="1" x14ac:dyDescent="0.25">
      <c r="A4" s="5"/>
      <c r="C4" s="5"/>
      <c r="D4" s="7"/>
      <c r="E4" s="7" t="s">
        <v>89</v>
      </c>
      <c r="F4" s="47" t="s">
        <v>290</v>
      </c>
      <c r="K4" s="3"/>
      <c r="L4" s="3"/>
      <c r="M4" s="3"/>
      <c r="N4" s="3"/>
      <c r="P4" s="96" t="s">
        <v>249</v>
      </c>
      <c r="Q4" s="79"/>
      <c r="R4" s="79"/>
      <c r="S4" s="79"/>
      <c r="T4" s="79"/>
      <c r="U4" s="79"/>
      <c r="V4" s="79"/>
      <c r="W4" s="79"/>
      <c r="Y4"/>
    </row>
    <row r="5" spans="1:28" ht="12.75" customHeight="1" x14ac:dyDescent="0.2">
      <c r="A5" s="5"/>
      <c r="B5" s="386"/>
      <c r="C5" s="396" t="s">
        <v>107</v>
      </c>
      <c r="D5" s="388"/>
      <c r="E5" s="392"/>
      <c r="F5" s="387"/>
      <c r="G5" s="387"/>
      <c r="H5" s="387"/>
      <c r="I5" s="387"/>
      <c r="J5" s="387"/>
      <c r="K5" s="80"/>
      <c r="O5" s="42"/>
      <c r="Q5" s="79"/>
      <c r="R5" s="79"/>
      <c r="S5" s="79"/>
      <c r="T5" s="79"/>
      <c r="U5" s="79"/>
      <c r="V5" s="79"/>
      <c r="W5" s="79"/>
      <c r="Y5"/>
      <c r="AA5" s="15"/>
    </row>
    <row r="6" spans="1:28" ht="12.75" customHeight="1" x14ac:dyDescent="0.2">
      <c r="B6" s="386"/>
      <c r="C6" s="388"/>
      <c r="D6" s="391" t="s">
        <v>129</v>
      </c>
      <c r="E6" s="392"/>
      <c r="F6" s="392"/>
      <c r="G6" s="392"/>
      <c r="H6" s="392"/>
      <c r="I6" s="393"/>
      <c r="J6" s="393"/>
      <c r="K6" s="80"/>
      <c r="L6" s="226" t="str">
        <f>IF('1.1 Residential'!L6&gt;0,'1.1 Residential'!L6,"")</f>
        <v xml:space="preserve"> </v>
      </c>
      <c r="M6" s="44"/>
      <c r="N6" s="44"/>
      <c r="Q6" s="79"/>
      <c r="R6" s="79"/>
      <c r="S6" s="79"/>
      <c r="T6" s="79"/>
      <c r="U6" s="79"/>
      <c r="V6" s="79"/>
      <c r="W6" s="79"/>
      <c r="Y6"/>
    </row>
    <row r="7" spans="1:28" ht="12.75" customHeight="1" x14ac:dyDescent="0.2">
      <c r="A7" s="5"/>
      <c r="B7" s="386"/>
      <c r="C7" s="391"/>
      <c r="D7" s="391" t="s">
        <v>130</v>
      </c>
      <c r="E7" s="392"/>
      <c r="F7" s="393"/>
      <c r="G7" s="393"/>
      <c r="H7" s="393"/>
      <c r="I7" s="393"/>
      <c r="J7" s="393"/>
      <c r="K7" s="80"/>
      <c r="L7" s="574" t="str">
        <f>IF('1.1 Residential'!L7&gt;0,'1.1 Residential'!L7,"")</f>
        <v xml:space="preserve"> </v>
      </c>
      <c r="M7" s="811"/>
      <c r="N7" s="812"/>
      <c r="Q7" s="79"/>
      <c r="R7" s="79"/>
      <c r="S7" s="79"/>
      <c r="T7" s="79"/>
      <c r="U7" s="79"/>
      <c r="V7" s="79"/>
      <c r="W7" s="79"/>
      <c r="Y7"/>
    </row>
    <row r="8" spans="1:28" ht="12.75" customHeight="1" x14ac:dyDescent="0.2">
      <c r="A8" s="5"/>
      <c r="B8" s="386"/>
      <c r="C8" s="391"/>
      <c r="D8" s="391" t="s">
        <v>193</v>
      </c>
      <c r="E8" s="392"/>
      <c r="F8" s="387"/>
      <c r="G8" s="387"/>
      <c r="H8" s="387"/>
      <c r="I8" s="393"/>
      <c r="J8" s="393"/>
      <c r="K8" s="385" t="s">
        <v>189</v>
      </c>
      <c r="L8" s="145"/>
      <c r="M8" s="146"/>
      <c r="N8" s="200" t="s">
        <v>390</v>
      </c>
      <c r="O8" s="461">
        <f>'1.1 Residential'!O8</f>
        <v>0</v>
      </c>
      <c r="Q8" s="79"/>
      <c r="R8" s="79"/>
      <c r="S8" s="79"/>
      <c r="T8" s="79"/>
      <c r="U8" s="79"/>
      <c r="V8" s="79"/>
      <c r="W8" s="79"/>
      <c r="Y8"/>
    </row>
    <row r="9" spans="1:28" ht="12.75" customHeight="1" x14ac:dyDescent="0.2">
      <c r="A9" s="5"/>
      <c r="B9" s="389"/>
      <c r="C9" s="394"/>
      <c r="D9" s="394"/>
      <c r="E9" s="394"/>
      <c r="F9" s="395"/>
      <c r="G9" s="395"/>
      <c r="H9" s="395"/>
      <c r="I9" s="390"/>
      <c r="J9" s="390"/>
      <c r="K9" s="385" t="s">
        <v>188</v>
      </c>
      <c r="L9" s="145"/>
      <c r="M9" s="146"/>
      <c r="N9" s="200" t="s">
        <v>391</v>
      </c>
      <c r="O9" s="461">
        <f>'1.1 Residential'!O9</f>
        <v>0</v>
      </c>
      <c r="Q9" s="79"/>
      <c r="R9" s="79"/>
      <c r="S9" s="79"/>
      <c r="T9" s="79"/>
      <c r="U9" s="79"/>
      <c r="V9" s="79"/>
      <c r="W9" s="79"/>
      <c r="Y9"/>
    </row>
    <row r="10" spans="1:28" ht="12.75" customHeight="1" x14ac:dyDescent="0.2">
      <c r="A10" s="5"/>
      <c r="B10" s="198" t="s">
        <v>70</v>
      </c>
      <c r="C10" s="5"/>
      <c r="D10" s="11"/>
      <c r="E10" s="3"/>
      <c r="F10" s="3"/>
      <c r="G10" s="3"/>
      <c r="H10" s="3"/>
      <c r="I10" s="3"/>
      <c r="J10" s="3"/>
      <c r="K10" s="4"/>
      <c r="L10" s="9"/>
      <c r="M10" s="146"/>
      <c r="N10" s="135"/>
      <c r="Q10" s="79"/>
      <c r="R10" s="79"/>
      <c r="S10" s="79"/>
      <c r="T10" s="79"/>
      <c r="U10" s="79"/>
      <c r="V10" s="79"/>
      <c r="W10" s="79"/>
      <c r="Y10"/>
      <c r="AA10" s="17"/>
    </row>
    <row r="11" spans="1:28" ht="12.75" customHeight="1" x14ac:dyDescent="0.25">
      <c r="A11" s="13"/>
      <c r="B11" s="198"/>
      <c r="C11" s="14"/>
      <c r="D11" s="11"/>
      <c r="E11" s="199" t="s">
        <v>94</v>
      </c>
      <c r="F11" s="3"/>
      <c r="G11" s="3"/>
      <c r="H11" s="3"/>
      <c r="I11" s="3"/>
      <c r="J11" s="3"/>
      <c r="K11" s="3"/>
      <c r="L11" s="3"/>
      <c r="M11" s="3"/>
      <c r="N11" s="3"/>
      <c r="Q11" s="79"/>
      <c r="R11" s="79"/>
      <c r="S11" s="79"/>
      <c r="T11" s="79"/>
      <c r="U11" s="79"/>
      <c r="V11" s="79"/>
      <c r="W11" s="79"/>
      <c r="Y11"/>
      <c r="AA11" s="17"/>
    </row>
    <row r="12" spans="1:28" ht="12.75" customHeight="1" x14ac:dyDescent="0.2">
      <c r="A12" s="5"/>
      <c r="B12" s="195" t="s">
        <v>90</v>
      </c>
      <c r="C12" s="729" t="s">
        <v>93</v>
      </c>
      <c r="D12" s="730"/>
      <c r="E12" s="730"/>
      <c r="F12" s="798"/>
      <c r="G12" s="729" t="s">
        <v>95</v>
      </c>
      <c r="H12" s="798"/>
      <c r="I12" s="195" t="s">
        <v>96</v>
      </c>
      <c r="J12" s="195" t="s">
        <v>97</v>
      </c>
      <c r="K12" s="195" t="s">
        <v>98</v>
      </c>
      <c r="L12" s="195" t="s">
        <v>99</v>
      </c>
      <c r="M12" s="195" t="s">
        <v>100</v>
      </c>
      <c r="N12" s="195" t="s">
        <v>101</v>
      </c>
      <c r="P12" s="18"/>
      <c r="Q12" s="79"/>
      <c r="R12" s="79"/>
      <c r="S12" s="79"/>
      <c r="T12" s="79"/>
      <c r="U12" s="79"/>
      <c r="V12" s="79"/>
      <c r="W12" s="79"/>
      <c r="Y12"/>
      <c r="AA12" s="17"/>
    </row>
    <row r="13" spans="1:28" s="21" customFormat="1" ht="12.75" customHeight="1" x14ac:dyDescent="0.2">
      <c r="A13" s="19"/>
      <c r="B13" s="577" t="s">
        <v>88</v>
      </c>
      <c r="C13" s="732" t="s">
        <v>102</v>
      </c>
      <c r="D13" s="739"/>
      <c r="E13" s="739"/>
      <c r="F13" s="799"/>
      <c r="G13" s="803" t="s">
        <v>103</v>
      </c>
      <c r="H13" s="799"/>
      <c r="I13" s="580" t="s">
        <v>302</v>
      </c>
      <c r="J13" s="580" t="s">
        <v>303</v>
      </c>
      <c r="K13" s="580" t="s">
        <v>304</v>
      </c>
      <c r="L13" s="580" t="s">
        <v>104</v>
      </c>
      <c r="M13" s="580" t="s">
        <v>105</v>
      </c>
      <c r="N13" s="580" t="s">
        <v>140</v>
      </c>
      <c r="P13" s="20"/>
      <c r="Q13" s="79"/>
      <c r="R13" s="79"/>
      <c r="S13" s="79"/>
      <c r="T13" s="79"/>
      <c r="U13" s="79"/>
      <c r="V13" s="79"/>
      <c r="W13" s="79"/>
      <c r="Y13"/>
      <c r="Z13" s="4"/>
      <c r="AA13" s="17"/>
      <c r="AB13" s="4"/>
    </row>
    <row r="14" spans="1:28" s="21" customFormat="1" ht="12.75" customHeight="1" x14ac:dyDescent="0.2">
      <c r="A14" s="19"/>
      <c r="B14" s="577"/>
      <c r="C14" s="732"/>
      <c r="D14" s="739"/>
      <c r="E14" s="739"/>
      <c r="F14" s="799"/>
      <c r="G14" s="735"/>
      <c r="H14" s="799"/>
      <c r="I14" s="578"/>
      <c r="J14" s="578"/>
      <c r="K14" s="578"/>
      <c r="L14" s="578"/>
      <c r="M14" s="578"/>
      <c r="N14" s="578"/>
      <c r="P14" s="20"/>
      <c r="Q14" s="79"/>
      <c r="R14" s="79"/>
      <c r="S14" s="79"/>
      <c r="T14" s="79"/>
      <c r="U14" s="79"/>
      <c r="V14" s="79"/>
      <c r="W14" s="79"/>
      <c r="Z14" s="4"/>
      <c r="AA14" s="17"/>
      <c r="AB14" s="4"/>
    </row>
    <row r="15" spans="1:28" s="21" customFormat="1" ht="12.75" customHeight="1" x14ac:dyDescent="0.2">
      <c r="A15" s="19"/>
      <c r="B15" s="593"/>
      <c r="C15" s="741"/>
      <c r="D15" s="742"/>
      <c r="E15" s="742"/>
      <c r="F15" s="800"/>
      <c r="G15" s="736"/>
      <c r="H15" s="800"/>
      <c r="I15" s="579"/>
      <c r="J15" s="579"/>
      <c r="K15" s="579"/>
      <c r="L15" s="579"/>
      <c r="M15" s="579"/>
      <c r="N15" s="579"/>
      <c r="P15" s="20"/>
      <c r="Q15" s="79"/>
      <c r="R15" s="79"/>
      <c r="S15" s="79"/>
      <c r="T15" s="79"/>
      <c r="U15" s="79"/>
      <c r="V15" s="79"/>
      <c r="W15" s="79"/>
      <c r="Z15" s="4"/>
      <c r="AA15" s="17"/>
      <c r="AB15" s="4"/>
    </row>
    <row r="16" spans="1:28" ht="12.75" customHeight="1" x14ac:dyDescent="0.2">
      <c r="A16" s="5"/>
      <c r="B16" s="144" t="str">
        <f>IF('1.1 Residential'!B16="","",'1.1 Residential'!B16)</f>
        <v/>
      </c>
      <c r="C16" s="790" t="str">
        <f>IF('1.1 Residential'!C16:E16="","",'1.1 Residential'!C16:E16)</f>
        <v/>
      </c>
      <c r="D16" s="790"/>
      <c r="E16" s="790"/>
      <c r="F16" s="587"/>
      <c r="G16" s="797"/>
      <c r="H16" s="668"/>
      <c r="I16" s="153"/>
      <c r="J16" s="225"/>
      <c r="K16" s="154"/>
      <c r="L16" s="373"/>
      <c r="M16" s="225"/>
      <c r="N16" s="225"/>
      <c r="P16" s="22"/>
      <c r="Q16" s="79"/>
      <c r="R16" s="79"/>
      <c r="S16" s="79"/>
      <c r="T16" s="79"/>
      <c r="U16" s="79"/>
      <c r="V16" s="79"/>
      <c r="W16" s="79"/>
      <c r="AA16" s="17"/>
    </row>
    <row r="17" spans="1:27" ht="12.75" customHeight="1" x14ac:dyDescent="0.2">
      <c r="A17" s="5"/>
      <c r="B17" s="144" t="str">
        <f>IF('1.1 Residential'!B17="","",'1.1 Residential'!B17)</f>
        <v/>
      </c>
      <c r="C17" s="790" t="str">
        <f>IF('1.1 Residential'!C17:E17="","",'1.1 Residential'!C17:E17)</f>
        <v/>
      </c>
      <c r="D17" s="790"/>
      <c r="E17" s="790"/>
      <c r="F17" s="587"/>
      <c r="G17" s="797"/>
      <c r="H17" s="668"/>
      <c r="I17" s="153"/>
      <c r="J17" s="225"/>
      <c r="K17" s="154"/>
      <c r="L17" s="373"/>
      <c r="M17" s="225"/>
      <c r="N17" s="225"/>
      <c r="P17" s="22"/>
      <c r="Q17" s="79"/>
      <c r="R17" s="79"/>
      <c r="S17" s="79"/>
      <c r="T17" s="79"/>
      <c r="U17" s="79"/>
      <c r="V17" s="79"/>
      <c r="W17" s="79"/>
      <c r="AA17" s="17"/>
    </row>
    <row r="18" spans="1:27" ht="12.75" customHeight="1" x14ac:dyDescent="0.2">
      <c r="A18" s="5"/>
      <c r="B18" s="144" t="str">
        <f>IF('1.1 Residential'!B18="","",'1.1 Residential'!B18)</f>
        <v/>
      </c>
      <c r="C18" s="790" t="str">
        <f>IF('1.1 Residential'!C18:E18="","",'1.1 Residential'!C18:E18)</f>
        <v/>
      </c>
      <c r="D18" s="790"/>
      <c r="E18" s="790"/>
      <c r="F18" s="587"/>
      <c r="G18" s="797"/>
      <c r="H18" s="668"/>
      <c r="I18" s="153"/>
      <c r="J18" s="225"/>
      <c r="K18" s="154"/>
      <c r="L18" s="373"/>
      <c r="M18" s="225"/>
      <c r="N18" s="225"/>
      <c r="P18" s="22"/>
      <c r="Q18" s="79"/>
      <c r="R18" s="79"/>
      <c r="S18" s="79"/>
      <c r="T18" s="79"/>
      <c r="U18" s="79"/>
      <c r="V18" s="79"/>
      <c r="W18" s="79"/>
      <c r="AA18" s="17"/>
    </row>
    <row r="19" spans="1:27" ht="12.75" customHeight="1" x14ac:dyDescent="0.2">
      <c r="A19" s="5"/>
      <c r="B19" s="144" t="str">
        <f>IF('1.1 Residential'!B19="","",'1.1 Residential'!B19)</f>
        <v/>
      </c>
      <c r="C19" s="790" t="str">
        <f>IF('1.1 Residential'!C19:E19="","",'1.1 Residential'!C19:E19)</f>
        <v/>
      </c>
      <c r="D19" s="790"/>
      <c r="E19" s="790"/>
      <c r="F19" s="587"/>
      <c r="G19" s="797"/>
      <c r="H19" s="668"/>
      <c r="I19" s="153"/>
      <c r="J19" s="225"/>
      <c r="K19" s="154"/>
      <c r="L19" s="373"/>
      <c r="M19" s="225"/>
      <c r="N19" s="225"/>
      <c r="P19" s="22"/>
      <c r="Q19" s="79"/>
      <c r="R19" s="79"/>
      <c r="S19" s="79"/>
      <c r="T19" s="79"/>
      <c r="U19" s="79"/>
      <c r="V19" s="79"/>
      <c r="W19" s="79"/>
      <c r="AA19" s="17"/>
    </row>
    <row r="20" spans="1:27" ht="12.75" customHeight="1" x14ac:dyDescent="0.2">
      <c r="A20" s="5"/>
      <c r="B20" s="144" t="str">
        <f>IF('1.1 Residential'!B20="","",'1.1 Residential'!B20)</f>
        <v/>
      </c>
      <c r="C20" s="790" t="str">
        <f>IF('1.1 Residential'!C20:E20="","",'1.1 Residential'!C20:E20)</f>
        <v/>
      </c>
      <c r="D20" s="790"/>
      <c r="E20" s="790"/>
      <c r="F20" s="587"/>
      <c r="G20" s="797"/>
      <c r="H20" s="668"/>
      <c r="I20" s="153"/>
      <c r="J20" s="225"/>
      <c r="K20" s="154"/>
      <c r="L20" s="373"/>
      <c r="M20" s="225"/>
      <c r="N20" s="225"/>
      <c r="P20" s="22"/>
      <c r="Q20" s="79"/>
      <c r="R20" s="79"/>
      <c r="S20" s="79"/>
      <c r="T20" s="79"/>
      <c r="U20" s="79"/>
      <c r="V20" s="79"/>
      <c r="W20" s="79"/>
      <c r="AA20" s="17"/>
    </row>
    <row r="21" spans="1:27" ht="12.75" customHeight="1" x14ac:dyDescent="0.2">
      <c r="A21" s="5"/>
      <c r="B21" s="144" t="str">
        <f>IF('1.1 Residential'!B21="","",'1.1 Residential'!B21)</f>
        <v/>
      </c>
      <c r="C21" s="790" t="str">
        <f>IF('1.1 Residential'!C21:E21="","",'1.1 Residential'!C21:E21)</f>
        <v/>
      </c>
      <c r="D21" s="790"/>
      <c r="E21" s="790"/>
      <c r="F21" s="587"/>
      <c r="G21" s="797"/>
      <c r="H21" s="668"/>
      <c r="I21" s="153"/>
      <c r="J21" s="225"/>
      <c r="K21" s="154"/>
      <c r="L21" s="373"/>
      <c r="M21" s="225"/>
      <c r="N21" s="225"/>
      <c r="P21" s="22"/>
      <c r="Q21" s="79"/>
      <c r="R21" s="79"/>
      <c r="S21" s="79"/>
      <c r="T21" s="79"/>
      <c r="U21" s="79"/>
      <c r="V21" s="79"/>
      <c r="W21" s="79"/>
      <c r="AA21" s="17"/>
    </row>
    <row r="22" spans="1:27" ht="12.75" customHeight="1" x14ac:dyDescent="0.2">
      <c r="A22" s="5"/>
      <c r="B22" s="144" t="str">
        <f>IF('1.1 Residential'!B22="","",'1.1 Residential'!B22)</f>
        <v/>
      </c>
      <c r="C22" s="790" t="str">
        <f>IF('1.1 Residential'!C22:E22="","",'1.1 Residential'!C22:E22)</f>
        <v/>
      </c>
      <c r="D22" s="790"/>
      <c r="E22" s="790"/>
      <c r="F22" s="587"/>
      <c r="G22" s="797"/>
      <c r="H22" s="668"/>
      <c r="I22" s="153"/>
      <c r="J22" s="225"/>
      <c r="K22" s="154"/>
      <c r="L22" s="373"/>
      <c r="M22" s="225"/>
      <c r="N22" s="225"/>
      <c r="P22" s="22"/>
      <c r="Q22" s="79"/>
      <c r="R22" s="79"/>
      <c r="S22" s="79"/>
      <c r="T22" s="79"/>
      <c r="U22" s="79"/>
      <c r="V22" s="79"/>
      <c r="W22" s="79"/>
      <c r="AA22" s="17"/>
    </row>
    <row r="23" spans="1:27" ht="12.75" customHeight="1" x14ac:dyDescent="0.2">
      <c r="A23" s="5"/>
      <c r="B23" s="144" t="str">
        <f>IF('1.1 Residential'!B23="","",'1.1 Residential'!B23)</f>
        <v/>
      </c>
      <c r="C23" s="790" t="str">
        <f>IF('1.1 Residential'!C23:E23="","",'1.1 Residential'!C23:E23)</f>
        <v/>
      </c>
      <c r="D23" s="790"/>
      <c r="E23" s="790"/>
      <c r="F23" s="587"/>
      <c r="G23" s="797"/>
      <c r="H23" s="668"/>
      <c r="I23" s="153"/>
      <c r="J23" s="225"/>
      <c r="K23" s="154"/>
      <c r="L23" s="373"/>
      <c r="M23" s="225"/>
      <c r="N23" s="225"/>
      <c r="P23" s="22"/>
      <c r="Q23" s="79"/>
      <c r="R23" s="79"/>
      <c r="S23" s="79"/>
      <c r="T23" s="79"/>
      <c r="U23" s="79"/>
      <c r="V23" s="79"/>
      <c r="W23" s="79"/>
      <c r="AA23" s="17"/>
    </row>
    <row r="24" spans="1:27" ht="12.75" customHeight="1" x14ac:dyDescent="0.2">
      <c r="A24" s="5"/>
      <c r="B24" s="144" t="str">
        <f>IF('1.1 Residential'!B24="","",'1.1 Residential'!B24)</f>
        <v/>
      </c>
      <c r="C24" s="790" t="str">
        <f>IF('1.1 Residential'!C24:E24="","",'1.1 Residential'!C24:E24)</f>
        <v/>
      </c>
      <c r="D24" s="790"/>
      <c r="E24" s="790"/>
      <c r="F24" s="587"/>
      <c r="G24" s="797"/>
      <c r="H24" s="668"/>
      <c r="I24" s="153"/>
      <c r="J24" s="225"/>
      <c r="K24" s="154"/>
      <c r="L24" s="373"/>
      <c r="M24" s="225"/>
      <c r="N24" s="225"/>
      <c r="P24" s="22"/>
      <c r="Q24" s="79"/>
      <c r="R24" s="79"/>
      <c r="S24" s="79"/>
      <c r="T24" s="79"/>
      <c r="U24" s="79"/>
      <c r="V24" s="79"/>
      <c r="W24" s="79"/>
      <c r="AA24" s="17"/>
    </row>
    <row r="25" spans="1:27" ht="12.75" customHeight="1" x14ac:dyDescent="0.2">
      <c r="A25" s="5"/>
      <c r="B25" s="144" t="str">
        <f>IF('1.1 Residential'!B25="","",'1.1 Residential'!B25)</f>
        <v/>
      </c>
      <c r="C25" s="790" t="str">
        <f>IF('1.1 Residential'!C25:E25="","",'1.1 Residential'!C25:E25)</f>
        <v/>
      </c>
      <c r="D25" s="790"/>
      <c r="E25" s="790"/>
      <c r="F25" s="587"/>
      <c r="G25" s="797"/>
      <c r="H25" s="668"/>
      <c r="I25" s="153"/>
      <c r="J25" s="225"/>
      <c r="K25" s="154"/>
      <c r="L25" s="373"/>
      <c r="M25" s="225"/>
      <c r="N25" s="225"/>
      <c r="P25" s="22"/>
      <c r="Q25" s="79"/>
      <c r="R25" s="79"/>
      <c r="S25" s="79"/>
      <c r="T25" s="79"/>
      <c r="U25" s="79"/>
      <c r="V25" s="79"/>
      <c r="W25" s="79"/>
      <c r="AA25" s="23"/>
    </row>
    <row r="26" spans="1:27" ht="12.75" customHeight="1" x14ac:dyDescent="0.2">
      <c r="A26" s="5"/>
      <c r="B26" s="744" t="s">
        <v>334</v>
      </c>
      <c r="C26" s="745"/>
      <c r="D26" s="745"/>
      <c r="E26" s="745"/>
      <c r="F26" s="757"/>
      <c r="G26" s="804">
        <f>SUM(G16:G25)</f>
        <v>0</v>
      </c>
      <c r="H26" s="560"/>
      <c r="I26" s="142"/>
      <c r="J26" s="142"/>
      <c r="K26" s="142"/>
      <c r="L26" s="222">
        <f>SUM(L16:L25)</f>
        <v>0</v>
      </c>
      <c r="M26" s="142"/>
      <c r="N26" s="142"/>
      <c r="P26" s="22"/>
      <c r="Q26" s="79"/>
      <c r="R26" s="79"/>
      <c r="S26" s="79"/>
      <c r="T26" s="79"/>
      <c r="U26" s="79"/>
      <c r="V26" s="79"/>
      <c r="W26" s="79"/>
      <c r="AA26" s="17"/>
    </row>
    <row r="27" spans="1:27" ht="12.75" customHeight="1" x14ac:dyDescent="0.2">
      <c r="A27" s="5"/>
      <c r="B27" s="10"/>
      <c r="C27" s="5"/>
      <c r="D27" s="1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22"/>
      <c r="Q27" s="79"/>
      <c r="R27" s="79"/>
      <c r="S27" s="79"/>
      <c r="T27" s="79"/>
      <c r="U27" s="79"/>
      <c r="V27" s="79"/>
      <c r="W27" s="79"/>
      <c r="AA27" s="17"/>
    </row>
    <row r="28" spans="1:27" ht="12.75" customHeight="1" x14ac:dyDescent="0.2">
      <c r="A28" s="5"/>
      <c r="C28" s="5"/>
      <c r="D28" s="11"/>
      <c r="E28" s="199" t="s">
        <v>106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22"/>
      <c r="Q28" s="79"/>
      <c r="R28" s="79"/>
      <c r="S28" s="79"/>
      <c r="T28" s="79"/>
      <c r="U28" s="79"/>
      <c r="V28" s="79"/>
      <c r="W28" s="79"/>
      <c r="AA28" s="17"/>
    </row>
    <row r="29" spans="1:27" ht="12.75" customHeight="1" x14ac:dyDescent="0.2">
      <c r="A29" s="5"/>
      <c r="B29" s="195" t="s">
        <v>90</v>
      </c>
      <c r="C29" s="729" t="s">
        <v>93</v>
      </c>
      <c r="D29" s="730"/>
      <c r="E29" s="730"/>
      <c r="F29" s="798"/>
      <c r="G29" s="729" t="s">
        <v>95</v>
      </c>
      <c r="H29" s="798"/>
      <c r="I29" s="195" t="s">
        <v>96</v>
      </c>
      <c r="J29" s="195" t="s">
        <v>97</v>
      </c>
      <c r="K29" s="195" t="s">
        <v>133</v>
      </c>
      <c r="L29" s="195" t="s">
        <v>100</v>
      </c>
      <c r="M29" s="195" t="s">
        <v>101</v>
      </c>
      <c r="N29" s="8"/>
      <c r="P29" s="18"/>
      <c r="Q29" s="79"/>
      <c r="R29" s="79"/>
      <c r="S29" s="79"/>
      <c r="T29" s="79"/>
      <c r="U29" s="79"/>
      <c r="V29" s="79"/>
      <c r="W29" s="79"/>
    </row>
    <row r="30" spans="1:27" ht="12.75" customHeight="1" x14ac:dyDescent="0.2">
      <c r="A30" s="5"/>
      <c r="B30" s="577" t="s">
        <v>88</v>
      </c>
      <c r="C30" s="732" t="s">
        <v>102</v>
      </c>
      <c r="D30" s="739"/>
      <c r="E30" s="739"/>
      <c r="F30" s="799"/>
      <c r="G30" s="803" t="s">
        <v>103</v>
      </c>
      <c r="H30" s="799"/>
      <c r="I30" s="577" t="s">
        <v>302</v>
      </c>
      <c r="J30" s="580" t="s">
        <v>303</v>
      </c>
      <c r="K30" s="580" t="s">
        <v>304</v>
      </c>
      <c r="L30" s="580" t="s">
        <v>105</v>
      </c>
      <c r="M30" s="580" t="s">
        <v>140</v>
      </c>
      <c r="N30" s="8"/>
      <c r="P30" s="18"/>
      <c r="Q30" s="79"/>
      <c r="R30" s="79"/>
      <c r="S30" s="79"/>
      <c r="T30" s="79"/>
      <c r="U30" s="79"/>
      <c r="V30" s="79"/>
      <c r="W30" s="79"/>
    </row>
    <row r="31" spans="1:27" ht="12.75" customHeight="1" x14ac:dyDescent="0.2">
      <c r="A31" s="19"/>
      <c r="B31" s="787"/>
      <c r="C31" s="732"/>
      <c r="D31" s="739"/>
      <c r="E31" s="739"/>
      <c r="F31" s="799"/>
      <c r="G31" s="735"/>
      <c r="H31" s="799"/>
      <c r="I31" s="578"/>
      <c r="J31" s="578"/>
      <c r="K31" s="578"/>
      <c r="L31" s="578"/>
      <c r="M31" s="578"/>
      <c r="N31" s="8"/>
      <c r="P31" s="20"/>
      <c r="Q31" s="79"/>
      <c r="R31" s="79"/>
      <c r="S31" s="79"/>
      <c r="T31" s="79"/>
      <c r="U31" s="79"/>
      <c r="V31" s="79"/>
      <c r="W31" s="79"/>
      <c r="AA31" s="17"/>
    </row>
    <row r="32" spans="1:27" ht="12.75" customHeight="1" x14ac:dyDescent="0.2">
      <c r="A32" s="19"/>
      <c r="B32" s="788"/>
      <c r="C32" s="741"/>
      <c r="D32" s="742"/>
      <c r="E32" s="742"/>
      <c r="F32" s="800"/>
      <c r="G32" s="736"/>
      <c r="H32" s="800"/>
      <c r="I32" s="579"/>
      <c r="J32" s="579"/>
      <c r="K32" s="579"/>
      <c r="L32" s="579"/>
      <c r="M32" s="579"/>
      <c r="N32" s="8"/>
      <c r="P32" s="20"/>
      <c r="Q32" s="79"/>
      <c r="R32" s="79"/>
      <c r="S32" s="79"/>
      <c r="T32" s="79"/>
      <c r="U32" s="79"/>
      <c r="V32" s="79"/>
      <c r="W32" s="79"/>
      <c r="AA32" s="17"/>
    </row>
    <row r="33" spans="1:27" ht="12.75" customHeight="1" x14ac:dyDescent="0.2">
      <c r="A33" s="5"/>
      <c r="B33" s="144" t="str">
        <f>IF('1.1 Residential'!B33="","",'1.1 Residential'!B33)</f>
        <v/>
      </c>
      <c r="C33" s="790" t="str">
        <f>IF('1.1 Residential'!C33:E33="","",'1.1 Residential'!C33:E33)</f>
        <v/>
      </c>
      <c r="D33" s="790"/>
      <c r="E33" s="790"/>
      <c r="F33" s="587"/>
      <c r="G33" s="797"/>
      <c r="H33" s="668"/>
      <c r="I33" s="153"/>
      <c r="J33" s="225"/>
      <c r="K33" s="154"/>
      <c r="L33" s="225"/>
      <c r="M33" s="225"/>
      <c r="N33" s="8"/>
      <c r="P33" s="22"/>
      <c r="Q33" s="79"/>
      <c r="R33" s="79"/>
      <c r="S33" s="79"/>
      <c r="T33" s="79"/>
      <c r="U33" s="79"/>
      <c r="V33" s="79"/>
      <c r="W33" s="79"/>
      <c r="AA33" s="17"/>
    </row>
    <row r="34" spans="1:27" ht="12.75" customHeight="1" x14ac:dyDescent="0.2">
      <c r="A34" s="5"/>
      <c r="B34" s="144" t="str">
        <f>IF('1.1 Residential'!B34="","",'1.1 Residential'!B34)</f>
        <v/>
      </c>
      <c r="C34" s="790" t="str">
        <f>IF('1.1 Residential'!C34:E34="","",'1.1 Residential'!C34:E34)</f>
        <v/>
      </c>
      <c r="D34" s="790"/>
      <c r="E34" s="790"/>
      <c r="F34" s="587"/>
      <c r="G34" s="801"/>
      <c r="H34" s="802"/>
      <c r="I34" s="153"/>
      <c r="J34" s="225"/>
      <c r="K34" s="154"/>
      <c r="L34" s="225"/>
      <c r="M34" s="225"/>
      <c r="N34" s="8"/>
      <c r="P34" s="22"/>
      <c r="Q34" s="79"/>
      <c r="R34" s="79"/>
      <c r="S34" s="79"/>
      <c r="T34" s="79"/>
      <c r="U34" s="79"/>
      <c r="V34" s="79"/>
      <c r="W34" s="79"/>
      <c r="AA34" s="17"/>
    </row>
    <row r="35" spans="1:27" ht="12.75" customHeight="1" x14ac:dyDescent="0.2">
      <c r="A35" s="5"/>
      <c r="B35" s="144" t="str">
        <f>IF('1.1 Residential'!B35="","",'1.1 Residential'!B35)</f>
        <v/>
      </c>
      <c r="C35" s="790" t="str">
        <f>IF('1.1 Residential'!C35:E35="","",'1.1 Residential'!C35:E35)</f>
        <v/>
      </c>
      <c r="D35" s="790"/>
      <c r="E35" s="790"/>
      <c r="F35" s="587"/>
      <c r="G35" s="801"/>
      <c r="H35" s="802"/>
      <c r="I35" s="153"/>
      <c r="J35" s="225"/>
      <c r="K35" s="154"/>
      <c r="L35" s="225"/>
      <c r="M35" s="225"/>
      <c r="N35" s="8"/>
      <c r="P35" s="22"/>
      <c r="Q35" s="79"/>
      <c r="R35" s="79"/>
      <c r="S35" s="79"/>
      <c r="T35" s="79"/>
      <c r="U35" s="79"/>
      <c r="V35" s="79"/>
      <c r="W35" s="79"/>
      <c r="AA35" s="17"/>
    </row>
    <row r="36" spans="1:27" ht="12.75" customHeight="1" x14ac:dyDescent="0.2">
      <c r="A36" s="5"/>
      <c r="B36" s="144" t="str">
        <f>IF('1.1 Residential'!B36="","",'1.1 Residential'!B36)</f>
        <v/>
      </c>
      <c r="C36" s="790" t="str">
        <f>IF('1.1 Residential'!C36:E36="","",'1.1 Residential'!C36:E36)</f>
        <v/>
      </c>
      <c r="D36" s="790"/>
      <c r="E36" s="790"/>
      <c r="F36" s="587"/>
      <c r="G36" s="801"/>
      <c r="H36" s="802"/>
      <c r="I36" s="153"/>
      <c r="J36" s="225"/>
      <c r="K36" s="154"/>
      <c r="L36" s="225"/>
      <c r="M36" s="225"/>
      <c r="N36" s="8"/>
      <c r="P36" s="22"/>
      <c r="Q36" s="79"/>
      <c r="R36" s="79"/>
      <c r="S36" s="79"/>
      <c r="T36" s="79"/>
      <c r="U36" s="79"/>
      <c r="V36" s="79"/>
      <c r="W36" s="79"/>
      <c r="AA36" s="17"/>
    </row>
    <row r="37" spans="1:27" ht="12.75" customHeight="1" x14ac:dyDescent="0.2">
      <c r="A37" s="5"/>
      <c r="B37" s="144" t="str">
        <f>IF('1.1 Residential'!B37="","",'1.1 Residential'!B37)</f>
        <v/>
      </c>
      <c r="C37" s="790" t="str">
        <f>IF('1.1 Residential'!C37:E37="","",'1.1 Residential'!C37:E37)</f>
        <v/>
      </c>
      <c r="D37" s="790"/>
      <c r="E37" s="790"/>
      <c r="F37" s="587"/>
      <c r="G37" s="801"/>
      <c r="H37" s="802"/>
      <c r="I37" s="153"/>
      <c r="J37" s="225"/>
      <c r="K37" s="154"/>
      <c r="L37" s="225"/>
      <c r="M37" s="225"/>
      <c r="N37" s="8"/>
      <c r="P37" s="22"/>
      <c r="Q37" s="79"/>
      <c r="R37" s="79"/>
      <c r="S37" s="79"/>
      <c r="T37" s="79"/>
      <c r="U37" s="79"/>
      <c r="V37" s="79"/>
      <c r="W37" s="79"/>
      <c r="AA37" s="17"/>
    </row>
    <row r="38" spans="1:27" ht="12.75" customHeight="1" x14ac:dyDescent="0.2">
      <c r="A38" s="5"/>
      <c r="B38" s="144" t="str">
        <f>IF('1.1 Residential'!B38="","",'1.1 Residential'!B38)</f>
        <v/>
      </c>
      <c r="C38" s="790" t="str">
        <f>IF('1.1 Residential'!C38:E38="","",'1.1 Residential'!C38:E38)</f>
        <v/>
      </c>
      <c r="D38" s="790"/>
      <c r="E38" s="790"/>
      <c r="F38" s="587"/>
      <c r="G38" s="797"/>
      <c r="H38" s="668"/>
      <c r="I38" s="153"/>
      <c r="J38" s="225"/>
      <c r="K38" s="154"/>
      <c r="L38" s="225"/>
      <c r="M38" s="225"/>
      <c r="N38" s="8"/>
      <c r="P38" s="22"/>
      <c r="Q38" s="79"/>
      <c r="R38" s="79"/>
      <c r="S38" s="79"/>
      <c r="T38" s="79"/>
      <c r="U38" s="79"/>
      <c r="V38" s="79"/>
      <c r="W38" s="79"/>
      <c r="AA38" s="17"/>
    </row>
    <row r="39" spans="1:27" ht="12.75" customHeight="1" x14ac:dyDescent="0.2">
      <c r="A39" s="5"/>
      <c r="B39" s="144" t="str">
        <f>IF('1.1 Residential'!B39="","",'1.1 Residential'!B39)</f>
        <v/>
      </c>
      <c r="C39" s="790" t="str">
        <f>IF('1.1 Residential'!C39:E39="","",'1.1 Residential'!C39:E39)</f>
        <v/>
      </c>
      <c r="D39" s="790"/>
      <c r="E39" s="790"/>
      <c r="F39" s="587"/>
      <c r="G39" s="797"/>
      <c r="H39" s="668"/>
      <c r="I39" s="153"/>
      <c r="J39" s="225"/>
      <c r="K39" s="154"/>
      <c r="L39" s="225"/>
      <c r="M39" s="225"/>
      <c r="N39" s="8"/>
      <c r="P39" s="22"/>
      <c r="Q39" s="79"/>
      <c r="R39" s="79"/>
      <c r="S39" s="79"/>
      <c r="T39" s="79"/>
      <c r="U39" s="79"/>
      <c r="V39" s="79"/>
      <c r="W39" s="79"/>
      <c r="AA39" s="17"/>
    </row>
    <row r="40" spans="1:27" ht="12.75" customHeight="1" x14ac:dyDescent="0.2">
      <c r="A40" s="5"/>
      <c r="B40" s="144" t="str">
        <f>IF('1.1 Residential'!B40="","",'1.1 Residential'!B40)</f>
        <v/>
      </c>
      <c r="C40" s="790" t="str">
        <f>IF('1.1 Residential'!C40:E40="","",'1.1 Residential'!C40:E40)</f>
        <v/>
      </c>
      <c r="D40" s="790"/>
      <c r="E40" s="790"/>
      <c r="F40" s="587"/>
      <c r="G40" s="797"/>
      <c r="H40" s="668"/>
      <c r="I40" s="153"/>
      <c r="J40" s="225"/>
      <c r="K40" s="154"/>
      <c r="L40" s="225"/>
      <c r="M40" s="225"/>
      <c r="N40" s="8"/>
      <c r="P40" s="22"/>
      <c r="Q40" s="79"/>
      <c r="R40" s="79"/>
      <c r="S40" s="79"/>
      <c r="T40" s="79"/>
      <c r="U40" s="79"/>
      <c r="V40" s="79"/>
      <c r="W40" s="79"/>
      <c r="AA40" s="17"/>
    </row>
    <row r="41" spans="1:27" ht="12.75" customHeight="1" x14ac:dyDescent="0.2">
      <c r="A41" s="5"/>
      <c r="B41" s="144" t="str">
        <f>IF('1.1 Residential'!B41="","",'1.1 Residential'!B41)</f>
        <v/>
      </c>
      <c r="C41" s="790" t="str">
        <f>IF('1.1 Residential'!C41:E41="","",'1.1 Residential'!C41:E41)</f>
        <v/>
      </c>
      <c r="D41" s="790"/>
      <c r="E41" s="790"/>
      <c r="F41" s="587"/>
      <c r="G41" s="797"/>
      <c r="H41" s="668"/>
      <c r="I41" s="153"/>
      <c r="J41" s="225"/>
      <c r="K41" s="154"/>
      <c r="L41" s="225"/>
      <c r="M41" s="225"/>
      <c r="N41" s="8"/>
      <c r="P41" s="22"/>
      <c r="Q41" s="79"/>
      <c r="R41" s="79"/>
      <c r="S41" s="79"/>
      <c r="T41" s="79"/>
      <c r="U41" s="79"/>
      <c r="V41" s="79"/>
      <c r="W41" s="79"/>
      <c r="AA41" s="17"/>
    </row>
    <row r="42" spans="1:27" ht="12.75" customHeight="1" x14ac:dyDescent="0.2">
      <c r="A42" s="5"/>
      <c r="B42" s="144" t="str">
        <f>IF('1.1 Residential'!B42="","",'1.1 Residential'!B42)</f>
        <v/>
      </c>
      <c r="C42" s="790" t="str">
        <f>IF('1.1 Residential'!C42:E42="","",'1.1 Residential'!C42:E42)</f>
        <v/>
      </c>
      <c r="D42" s="790"/>
      <c r="E42" s="790"/>
      <c r="F42" s="587"/>
      <c r="G42" s="797"/>
      <c r="H42" s="668"/>
      <c r="I42" s="153"/>
      <c r="J42" s="225"/>
      <c r="K42" s="154"/>
      <c r="L42" s="225"/>
      <c r="M42" s="225"/>
      <c r="N42" s="8"/>
      <c r="P42" s="22"/>
      <c r="Q42" s="79"/>
      <c r="R42" s="79"/>
      <c r="S42" s="79"/>
      <c r="T42" s="79"/>
      <c r="U42" s="79"/>
      <c r="V42" s="79"/>
      <c r="W42" s="79"/>
      <c r="AA42" s="17"/>
    </row>
    <row r="43" spans="1:27" ht="12.75" customHeight="1" x14ac:dyDescent="0.2">
      <c r="A43" s="5"/>
      <c r="B43" s="791" t="s">
        <v>334</v>
      </c>
      <c r="C43" s="792"/>
      <c r="D43" s="792"/>
      <c r="E43" s="792"/>
      <c r="F43" s="793"/>
      <c r="G43" s="804">
        <f>SUM(G33:G42)</f>
        <v>0</v>
      </c>
      <c r="H43" s="560"/>
      <c r="I43" s="382" t="str">
        <f>IF(G26&lt;&gt;G43,"Permanent Financing Source Total does not equal Construction Financing Source Total","")</f>
        <v/>
      </c>
      <c r="J43" s="139"/>
      <c r="K43" s="139"/>
      <c r="L43" s="139"/>
      <c r="M43" s="142"/>
      <c r="N43" s="142"/>
      <c r="S43" s="3"/>
      <c r="AA43" s="17"/>
    </row>
    <row r="44" spans="1:27" ht="15.75" customHeight="1" x14ac:dyDescent="0.2">
      <c r="A44" s="627" t="s">
        <v>71</v>
      </c>
      <c r="B44" s="627"/>
      <c r="C44" s="627"/>
      <c r="D44" s="628"/>
      <c r="E44" s="752" t="str">
        <f>IF(E2="","",E2)</f>
        <v xml:space="preserve"> </v>
      </c>
      <c r="F44" s="752"/>
      <c r="G44" s="752"/>
      <c r="H44" s="752"/>
      <c r="I44" s="752"/>
      <c r="J44" s="752"/>
      <c r="K44" s="752"/>
      <c r="L44" s="752"/>
      <c r="M44" s="752"/>
      <c r="O44" s="96" t="s">
        <v>117</v>
      </c>
      <c r="P44" s="245" t="str">
        <f>IF('1.1 Residential'!P44&gt;0,'1.1 Residential'!P44,"")</f>
        <v xml:space="preserve"> </v>
      </c>
      <c r="Q44"/>
      <c r="R44"/>
      <c r="S44"/>
      <c r="T44"/>
      <c r="U44"/>
      <c r="V44"/>
      <c r="W44"/>
    </row>
    <row r="45" spans="1:27" ht="15.75" customHeight="1" x14ac:dyDescent="0.2">
      <c r="A45" s="570" t="s">
        <v>69</v>
      </c>
      <c r="B45" s="570"/>
      <c r="C45" s="570"/>
      <c r="D45" s="571"/>
      <c r="E45" s="785" t="s">
        <v>272</v>
      </c>
      <c r="F45" s="786"/>
      <c r="G45" s="786"/>
      <c r="H45" s="786"/>
      <c r="I45" s="786"/>
      <c r="J45" s="786"/>
      <c r="K45" s="786"/>
      <c r="L45" s="786"/>
      <c r="M45" s="786"/>
      <c r="N45" s="786"/>
      <c r="P45" s="96" t="s">
        <v>248</v>
      </c>
      <c r="Q45"/>
      <c r="R45"/>
      <c r="S45"/>
      <c r="T45"/>
      <c r="U45"/>
      <c r="V45"/>
      <c r="W45"/>
    </row>
    <row r="46" spans="1:27" ht="14.25" customHeight="1" x14ac:dyDescent="0.2">
      <c r="A46" s="231"/>
      <c r="B46" s="610" t="s">
        <v>259</v>
      </c>
      <c r="C46" s="559"/>
      <c r="D46" s="560"/>
      <c r="E46" s="87" t="str">
        <f>IF($B$33="","",$B$33)</f>
        <v/>
      </c>
      <c r="F46" s="87" t="str">
        <f>IF($B$34="","",$B$34)</f>
        <v/>
      </c>
      <c r="G46" s="87" t="str">
        <f>IF($B$35="","",$B$35)</f>
        <v/>
      </c>
      <c r="H46" s="87" t="str">
        <f>IF($B$36="","",$B$36)</f>
        <v/>
      </c>
      <c r="I46" s="87" t="str">
        <f>IF($B$37="","",$B$37)</f>
        <v/>
      </c>
      <c r="J46" s="87" t="str">
        <f>IF($B$38="","",$B$38)</f>
        <v/>
      </c>
      <c r="K46" s="87" t="str">
        <f>IF($B$39="","",$B$39)</f>
        <v/>
      </c>
      <c r="L46" s="87" t="str">
        <f>IF($B$40="","",$B$40)</f>
        <v/>
      </c>
      <c r="M46" s="87" t="str">
        <f>IF($B$41="","",$B$41)</f>
        <v/>
      </c>
      <c r="N46" s="93" t="str">
        <f>IF($B$42="","",$B$42)</f>
        <v/>
      </c>
      <c r="O46" s="86"/>
      <c r="P46" s="400"/>
      <c r="Q46" s="397"/>
      <c r="R46"/>
      <c r="S46"/>
      <c r="T46"/>
      <c r="U46"/>
      <c r="V46"/>
      <c r="W46"/>
      <c r="X46"/>
    </row>
    <row r="47" spans="1:27" ht="14.25" customHeight="1" x14ac:dyDescent="0.2">
      <c r="A47" s="629"/>
      <c r="B47" s="611" t="s">
        <v>72</v>
      </c>
      <c r="C47" s="612"/>
      <c r="D47" s="613"/>
      <c r="E47" s="567" t="str">
        <f>C33</f>
        <v/>
      </c>
      <c r="F47" s="567" t="str">
        <f>C34</f>
        <v/>
      </c>
      <c r="G47" s="567" t="str">
        <f>C35</f>
        <v/>
      </c>
      <c r="H47" s="567" t="str">
        <f>C36</f>
        <v/>
      </c>
      <c r="I47" s="567" t="str">
        <f>C37</f>
        <v/>
      </c>
      <c r="J47" s="567" t="str">
        <f>C38</f>
        <v/>
      </c>
      <c r="K47" s="567" t="str">
        <f>C39</f>
        <v/>
      </c>
      <c r="L47" s="567" t="str">
        <f>C40</f>
        <v/>
      </c>
      <c r="M47" s="567" t="str">
        <f>C41</f>
        <v/>
      </c>
      <c r="N47" s="754" t="str">
        <f>C42</f>
        <v/>
      </c>
      <c r="O47" s="747" t="s">
        <v>335</v>
      </c>
      <c r="P47" s="805" t="s">
        <v>352</v>
      </c>
      <c r="Q47" s="808" t="s">
        <v>354</v>
      </c>
      <c r="R47"/>
      <c r="S47"/>
      <c r="T47"/>
      <c r="U47"/>
      <c r="V47"/>
      <c r="W47"/>
      <c r="X47"/>
    </row>
    <row r="48" spans="1:27" ht="14.25" customHeight="1" x14ac:dyDescent="0.2">
      <c r="A48" s="630"/>
      <c r="B48" s="753"/>
      <c r="C48" s="753"/>
      <c r="D48" s="615"/>
      <c r="E48" s="568"/>
      <c r="F48" s="578"/>
      <c r="G48" s="568"/>
      <c r="H48" s="568"/>
      <c r="I48" s="568"/>
      <c r="J48" s="568"/>
      <c r="K48" s="568"/>
      <c r="L48" s="568"/>
      <c r="M48" s="568"/>
      <c r="N48" s="755"/>
      <c r="O48" s="748"/>
      <c r="P48" s="806"/>
      <c r="Q48" s="809"/>
      <c r="R48"/>
      <c r="S48"/>
      <c r="T48"/>
      <c r="U48"/>
      <c r="V48"/>
      <c r="W48"/>
      <c r="X48"/>
    </row>
    <row r="49" spans="1:24" ht="14.25" customHeight="1" x14ac:dyDescent="0.2">
      <c r="A49" s="631"/>
      <c r="B49" s="616"/>
      <c r="C49" s="616"/>
      <c r="D49" s="617"/>
      <c r="E49" s="569"/>
      <c r="F49" s="579"/>
      <c r="G49" s="569"/>
      <c r="H49" s="569"/>
      <c r="I49" s="569"/>
      <c r="J49" s="569"/>
      <c r="K49" s="569"/>
      <c r="L49" s="569"/>
      <c r="M49" s="569"/>
      <c r="N49" s="755"/>
      <c r="O49" s="749"/>
      <c r="P49" s="807"/>
      <c r="Q49" s="810"/>
      <c r="R49"/>
      <c r="S49"/>
      <c r="T49"/>
      <c r="U49"/>
      <c r="V49"/>
      <c r="W49"/>
      <c r="X49"/>
    </row>
    <row r="50" spans="1:24" ht="12.75" customHeight="1" x14ac:dyDescent="0.2">
      <c r="A50" s="25" t="s">
        <v>2</v>
      </c>
      <c r="B50" s="558" t="s">
        <v>0</v>
      </c>
      <c r="C50" s="559"/>
      <c r="D50" s="560"/>
      <c r="E50" s="401"/>
      <c r="F50" s="401"/>
      <c r="G50" s="401"/>
      <c r="H50" s="401"/>
      <c r="I50" s="401"/>
      <c r="J50" s="401"/>
      <c r="K50" s="401"/>
      <c r="L50" s="401"/>
      <c r="M50" s="401"/>
      <c r="N50" s="401"/>
      <c r="O50" s="402">
        <f>SUM(E50:N50)</f>
        <v>0</v>
      </c>
      <c r="P50" s="408"/>
      <c r="Q50" s="421">
        <f>O50-P50</f>
        <v>0</v>
      </c>
    </row>
    <row r="51" spans="1:24" ht="12.75" customHeight="1" x14ac:dyDescent="0.2">
      <c r="A51" s="25" t="s">
        <v>3</v>
      </c>
      <c r="B51" s="558" t="s">
        <v>1</v>
      </c>
      <c r="C51" s="559"/>
      <c r="D51" s="560"/>
      <c r="E51" s="403"/>
      <c r="F51" s="403"/>
      <c r="G51" s="403"/>
      <c r="H51" s="403"/>
      <c r="I51" s="403"/>
      <c r="J51" s="403"/>
      <c r="K51" s="403"/>
      <c r="L51" s="403"/>
      <c r="M51" s="403"/>
      <c r="N51" s="403"/>
      <c r="O51" s="402">
        <f>SUM(E51:N51)</f>
        <v>0</v>
      </c>
      <c r="P51" s="408"/>
      <c r="Q51" s="421">
        <f>O51-P51</f>
        <v>0</v>
      </c>
    </row>
    <row r="52" spans="1:24" ht="14.1" customHeight="1" x14ac:dyDescent="0.2">
      <c r="A52" s="118" t="s">
        <v>4</v>
      </c>
      <c r="B52" s="561" t="s">
        <v>315</v>
      </c>
      <c r="C52" s="559"/>
      <c r="D52" s="560"/>
      <c r="E52" s="404">
        <f>SUM(E50:E51)</f>
        <v>0</v>
      </c>
      <c r="F52" s="404">
        <f t="shared" ref="F52:O52" si="0">SUM(F50:F51)</f>
        <v>0</v>
      </c>
      <c r="G52" s="404">
        <f t="shared" si="0"/>
        <v>0</v>
      </c>
      <c r="H52" s="404">
        <f t="shared" si="0"/>
        <v>0</v>
      </c>
      <c r="I52" s="404">
        <f t="shared" si="0"/>
        <v>0</v>
      </c>
      <c r="J52" s="404">
        <f t="shared" si="0"/>
        <v>0</v>
      </c>
      <c r="K52" s="404">
        <f t="shared" si="0"/>
        <v>0</v>
      </c>
      <c r="L52" s="404">
        <f t="shared" si="0"/>
        <v>0</v>
      </c>
      <c r="M52" s="404">
        <f t="shared" si="0"/>
        <v>0</v>
      </c>
      <c r="N52" s="404">
        <f t="shared" si="0"/>
        <v>0</v>
      </c>
      <c r="O52" s="405">
        <f t="shared" si="0"/>
        <v>0</v>
      </c>
      <c r="P52" s="409">
        <f>SUM(P50:P51)</f>
        <v>0</v>
      </c>
      <c r="Q52" s="409">
        <f>SUM(Q50:Q51)</f>
        <v>0</v>
      </c>
    </row>
    <row r="53" spans="1:24" ht="14.1" customHeight="1" x14ac:dyDescent="0.2">
      <c r="A53" s="340"/>
      <c r="B53" s="632" t="s">
        <v>82</v>
      </c>
      <c r="C53" s="633"/>
      <c r="D53" s="634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7"/>
      <c r="P53" s="410"/>
      <c r="Q53" s="411"/>
    </row>
    <row r="54" spans="1:24" ht="12.75" customHeight="1" x14ac:dyDescent="0.2">
      <c r="A54" s="25" t="s">
        <v>5</v>
      </c>
      <c r="B54" s="555" t="s">
        <v>6</v>
      </c>
      <c r="C54" s="556"/>
      <c r="D54" s="557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2">
        <f t="shared" ref="O54:O73" si="1">SUM(E54:N54)</f>
        <v>0</v>
      </c>
      <c r="P54" s="408"/>
      <c r="Q54" s="421">
        <f>O54-P54</f>
        <v>0</v>
      </c>
    </row>
    <row r="55" spans="1:24" ht="12.75" customHeight="1" x14ac:dyDescent="0.2">
      <c r="A55" s="25" t="s">
        <v>12</v>
      </c>
      <c r="B55" s="555" t="s">
        <v>68</v>
      </c>
      <c r="C55" s="556"/>
      <c r="D55" s="557"/>
      <c r="E55" s="403"/>
      <c r="F55" s="403"/>
      <c r="G55" s="403"/>
      <c r="H55" s="403"/>
      <c r="I55" s="403"/>
      <c r="J55" s="403"/>
      <c r="K55" s="403"/>
      <c r="L55" s="403"/>
      <c r="M55" s="403"/>
      <c r="N55" s="403"/>
      <c r="O55" s="402">
        <f t="shared" si="1"/>
        <v>0</v>
      </c>
      <c r="P55" s="408"/>
      <c r="Q55" s="421">
        <f>O55-P55</f>
        <v>0</v>
      </c>
    </row>
    <row r="56" spans="1:24" ht="12.75" customHeight="1" x14ac:dyDescent="0.2">
      <c r="A56" s="25" t="s">
        <v>13</v>
      </c>
      <c r="B56" s="555" t="s">
        <v>7</v>
      </c>
      <c r="C56" s="556"/>
      <c r="D56" s="557"/>
      <c r="E56" s="403"/>
      <c r="F56" s="403"/>
      <c r="G56" s="403"/>
      <c r="H56" s="403"/>
      <c r="I56" s="403"/>
      <c r="J56" s="403"/>
      <c r="K56" s="403"/>
      <c r="L56" s="403"/>
      <c r="M56" s="403"/>
      <c r="N56" s="403"/>
      <c r="O56" s="402">
        <f t="shared" si="1"/>
        <v>0</v>
      </c>
      <c r="P56" s="408"/>
      <c r="Q56" s="421">
        <f t="shared" ref="Q56:Q73" si="2">O56-P56</f>
        <v>0</v>
      </c>
    </row>
    <row r="57" spans="1:24" ht="12.75" customHeight="1" x14ac:dyDescent="0.2">
      <c r="A57" s="25" t="s">
        <v>14</v>
      </c>
      <c r="B57" s="555" t="s">
        <v>8</v>
      </c>
      <c r="C57" s="556"/>
      <c r="D57" s="557"/>
      <c r="E57" s="403"/>
      <c r="F57" s="403"/>
      <c r="G57" s="403"/>
      <c r="H57" s="403"/>
      <c r="I57" s="403"/>
      <c r="J57" s="403"/>
      <c r="K57" s="403"/>
      <c r="L57" s="403"/>
      <c r="M57" s="403"/>
      <c r="N57" s="403"/>
      <c r="O57" s="402">
        <f t="shared" si="1"/>
        <v>0</v>
      </c>
      <c r="P57" s="408"/>
      <c r="Q57" s="421">
        <f t="shared" si="2"/>
        <v>0</v>
      </c>
    </row>
    <row r="58" spans="1:24" ht="12.75" customHeight="1" x14ac:dyDescent="0.2">
      <c r="A58" s="25" t="s">
        <v>15</v>
      </c>
      <c r="B58" s="555" t="s">
        <v>404</v>
      </c>
      <c r="C58" s="556"/>
      <c r="D58" s="557"/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2">
        <f t="shared" si="1"/>
        <v>0</v>
      </c>
      <c r="P58" s="408"/>
      <c r="Q58" s="421">
        <f t="shared" si="2"/>
        <v>0</v>
      </c>
    </row>
    <row r="59" spans="1:24" ht="12.75" customHeight="1" x14ac:dyDescent="0.2">
      <c r="A59" s="25" t="s">
        <v>16</v>
      </c>
      <c r="B59" s="555" t="s">
        <v>9</v>
      </c>
      <c r="C59" s="556"/>
      <c r="D59" s="557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2">
        <f t="shared" si="1"/>
        <v>0</v>
      </c>
      <c r="P59" s="408"/>
      <c r="Q59" s="421">
        <f t="shared" si="2"/>
        <v>0</v>
      </c>
    </row>
    <row r="60" spans="1:24" ht="12.75" customHeight="1" x14ac:dyDescent="0.2">
      <c r="A60" s="25" t="s">
        <v>17</v>
      </c>
      <c r="B60" s="555" t="s">
        <v>10</v>
      </c>
      <c r="C60" s="556"/>
      <c r="D60" s="557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2">
        <f t="shared" si="1"/>
        <v>0</v>
      </c>
      <c r="P60" s="408"/>
      <c r="Q60" s="421">
        <f t="shared" si="2"/>
        <v>0</v>
      </c>
    </row>
    <row r="61" spans="1:24" ht="12.75" customHeight="1" x14ac:dyDescent="0.2">
      <c r="A61" s="25" t="s">
        <v>18</v>
      </c>
      <c r="B61" s="555" t="s">
        <v>11</v>
      </c>
      <c r="C61" s="556"/>
      <c r="D61" s="557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2">
        <f t="shared" si="1"/>
        <v>0</v>
      </c>
      <c r="P61" s="408"/>
      <c r="Q61" s="421">
        <f t="shared" si="2"/>
        <v>0</v>
      </c>
    </row>
    <row r="62" spans="1:24" ht="12.75" customHeight="1" x14ac:dyDescent="0.2">
      <c r="A62" s="25" t="s">
        <v>19</v>
      </c>
      <c r="B62" s="555" t="s">
        <v>409</v>
      </c>
      <c r="C62" s="556"/>
      <c r="D62" s="557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2">
        <f t="shared" si="1"/>
        <v>0</v>
      </c>
      <c r="P62" s="408"/>
      <c r="Q62" s="421">
        <f t="shared" si="2"/>
        <v>0</v>
      </c>
    </row>
    <row r="63" spans="1:24" ht="12.75" customHeight="1" x14ac:dyDescent="0.2">
      <c r="A63" s="25" t="s">
        <v>20</v>
      </c>
      <c r="B63" s="555" t="s">
        <v>27</v>
      </c>
      <c r="C63" s="556"/>
      <c r="D63" s="557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2">
        <f t="shared" si="1"/>
        <v>0</v>
      </c>
      <c r="P63" s="408"/>
      <c r="Q63" s="421">
        <f t="shared" si="2"/>
        <v>0</v>
      </c>
    </row>
    <row r="64" spans="1:24" ht="12.75" customHeight="1" x14ac:dyDescent="0.2">
      <c r="A64" s="25" t="s">
        <v>21</v>
      </c>
      <c r="B64" s="555" t="s">
        <v>28</v>
      </c>
      <c r="C64" s="556"/>
      <c r="D64" s="557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2">
        <f t="shared" si="1"/>
        <v>0</v>
      </c>
      <c r="P64" s="408"/>
      <c r="Q64" s="421">
        <f t="shared" si="2"/>
        <v>0</v>
      </c>
    </row>
    <row r="65" spans="1:24" ht="12.75" customHeight="1" x14ac:dyDescent="0.2">
      <c r="A65" s="25" t="s">
        <v>22</v>
      </c>
      <c r="B65" s="555" t="s">
        <v>34</v>
      </c>
      <c r="C65" s="556"/>
      <c r="D65" s="557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2">
        <f t="shared" si="1"/>
        <v>0</v>
      </c>
      <c r="P65" s="408"/>
      <c r="Q65" s="421">
        <f t="shared" si="2"/>
        <v>0</v>
      </c>
    </row>
    <row r="66" spans="1:24" ht="12.75" customHeight="1" x14ac:dyDescent="0.2">
      <c r="A66" s="25" t="s">
        <v>23</v>
      </c>
      <c r="B66" s="558" t="s">
        <v>314</v>
      </c>
      <c r="C66" s="559"/>
      <c r="D66" s="473">
        <f>L26</f>
        <v>0</v>
      </c>
      <c r="E66" s="403"/>
      <c r="F66" s="403"/>
      <c r="G66" s="403"/>
      <c r="H66" s="403"/>
      <c r="I66" s="403"/>
      <c r="J66" s="403"/>
      <c r="K66" s="403"/>
      <c r="L66" s="403"/>
      <c r="M66" s="403"/>
      <c r="N66" s="403"/>
      <c r="O66" s="402">
        <f t="shared" si="1"/>
        <v>0</v>
      </c>
      <c r="P66" s="408"/>
      <c r="Q66" s="421">
        <f t="shared" si="2"/>
        <v>0</v>
      </c>
    </row>
    <row r="67" spans="1:24" ht="12.75" customHeight="1" x14ac:dyDescent="0.2">
      <c r="A67" s="25" t="s">
        <v>24</v>
      </c>
      <c r="B67" s="555" t="s">
        <v>29</v>
      </c>
      <c r="C67" s="556"/>
      <c r="D67" s="557"/>
      <c r="E67" s="403"/>
      <c r="F67" s="403"/>
      <c r="G67" s="403"/>
      <c r="H67" s="403"/>
      <c r="I67" s="403"/>
      <c r="J67" s="403"/>
      <c r="K67" s="403"/>
      <c r="L67" s="403"/>
      <c r="M67" s="403"/>
      <c r="N67" s="403"/>
      <c r="O67" s="402">
        <f t="shared" si="1"/>
        <v>0</v>
      </c>
      <c r="P67" s="408"/>
      <c r="Q67" s="421">
        <f t="shared" si="2"/>
        <v>0</v>
      </c>
    </row>
    <row r="68" spans="1:24" ht="12.75" customHeight="1" x14ac:dyDescent="0.2">
      <c r="A68" s="25" t="s">
        <v>25</v>
      </c>
      <c r="B68" s="555" t="s">
        <v>67</v>
      </c>
      <c r="C68" s="556"/>
      <c r="D68" s="557"/>
      <c r="E68" s="403"/>
      <c r="F68" s="403"/>
      <c r="G68" s="403"/>
      <c r="H68" s="403"/>
      <c r="I68" s="403"/>
      <c r="J68" s="403"/>
      <c r="K68" s="403"/>
      <c r="L68" s="403"/>
      <c r="M68" s="403"/>
      <c r="N68" s="403"/>
      <c r="O68" s="402">
        <f t="shared" si="1"/>
        <v>0</v>
      </c>
      <c r="P68" s="408"/>
      <c r="Q68" s="421">
        <f t="shared" si="2"/>
        <v>0</v>
      </c>
    </row>
    <row r="69" spans="1:24" ht="12.75" customHeight="1" x14ac:dyDescent="0.2">
      <c r="A69" s="25" t="s">
        <v>26</v>
      </c>
      <c r="B69" s="555" t="s">
        <v>30</v>
      </c>
      <c r="C69" s="556"/>
      <c r="D69" s="557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2">
        <f t="shared" si="1"/>
        <v>0</v>
      </c>
      <c r="P69" s="408"/>
      <c r="Q69" s="421">
        <f t="shared" si="2"/>
        <v>0</v>
      </c>
    </row>
    <row r="70" spans="1:24" ht="12.75" customHeight="1" x14ac:dyDescent="0.2">
      <c r="A70" s="25" t="s">
        <v>31</v>
      </c>
      <c r="B70" s="606" t="s">
        <v>195</v>
      </c>
      <c r="C70" s="559"/>
      <c r="D70" s="474">
        <f>Q11</f>
        <v>0</v>
      </c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2">
        <f t="shared" si="1"/>
        <v>0</v>
      </c>
      <c r="P70" s="381">
        <f>SUM(E70:N70)</f>
        <v>0</v>
      </c>
      <c r="Q70" s="421">
        <f t="shared" si="2"/>
        <v>0</v>
      </c>
    </row>
    <row r="71" spans="1:24" ht="12.75" customHeight="1" x14ac:dyDescent="0.2">
      <c r="A71" s="25" t="s">
        <v>32</v>
      </c>
      <c r="B71" s="558" t="s">
        <v>194</v>
      </c>
      <c r="C71" s="559"/>
      <c r="D71" s="474">
        <f>P11</f>
        <v>0</v>
      </c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2">
        <f t="shared" si="1"/>
        <v>0</v>
      </c>
      <c r="P71" s="381">
        <f>SUM(E71:N71)</f>
        <v>0</v>
      </c>
      <c r="Q71" s="421">
        <f t="shared" si="2"/>
        <v>0</v>
      </c>
    </row>
    <row r="72" spans="1:24" ht="12.75" customHeight="1" x14ac:dyDescent="0.2">
      <c r="A72" s="25" t="s">
        <v>33</v>
      </c>
      <c r="B72" s="654" t="s">
        <v>405</v>
      </c>
      <c r="C72" s="556"/>
      <c r="D72" s="557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2">
        <f t="shared" si="1"/>
        <v>0</v>
      </c>
      <c r="P72" s="408"/>
      <c r="Q72" s="421">
        <f t="shared" si="2"/>
        <v>0</v>
      </c>
    </row>
    <row r="73" spans="1:24" ht="12.75" customHeight="1" x14ac:dyDescent="0.2">
      <c r="A73" s="31" t="s">
        <v>35</v>
      </c>
      <c r="B73" s="555" t="s">
        <v>406</v>
      </c>
      <c r="C73" s="556"/>
      <c r="D73" s="557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2">
        <f t="shared" si="1"/>
        <v>0</v>
      </c>
      <c r="P73" s="381">
        <f>'4.2 CSF Detail'!J25</f>
        <v>0</v>
      </c>
      <c r="Q73" s="421">
        <f t="shared" si="2"/>
        <v>0</v>
      </c>
    </row>
    <row r="74" spans="1:24" s="33" customFormat="1" ht="24" customHeight="1" x14ac:dyDescent="0.2">
      <c r="A74" s="121" t="s">
        <v>36</v>
      </c>
      <c r="B74" s="635" t="s">
        <v>412</v>
      </c>
      <c r="C74" s="608"/>
      <c r="D74" s="609"/>
      <c r="E74" s="404">
        <f>SUM(E54:E73)</f>
        <v>0</v>
      </c>
      <c r="F74" s="404">
        <f t="shared" ref="F74:Q74" si="3">SUM(F54:F73)</f>
        <v>0</v>
      </c>
      <c r="G74" s="404">
        <f t="shared" si="3"/>
        <v>0</v>
      </c>
      <c r="H74" s="404">
        <f t="shared" si="3"/>
        <v>0</v>
      </c>
      <c r="I74" s="404">
        <f t="shared" si="3"/>
        <v>0</v>
      </c>
      <c r="J74" s="404">
        <f t="shared" si="3"/>
        <v>0</v>
      </c>
      <c r="K74" s="404">
        <f t="shared" si="3"/>
        <v>0</v>
      </c>
      <c r="L74" s="404">
        <f t="shared" si="3"/>
        <v>0</v>
      </c>
      <c r="M74" s="404">
        <f t="shared" si="3"/>
        <v>0</v>
      </c>
      <c r="N74" s="404">
        <f t="shared" si="3"/>
        <v>0</v>
      </c>
      <c r="O74" s="405">
        <f t="shared" si="3"/>
        <v>0</v>
      </c>
      <c r="P74" s="404">
        <f t="shared" si="3"/>
        <v>0</v>
      </c>
      <c r="Q74" s="404">
        <f t="shared" si="3"/>
        <v>0</v>
      </c>
      <c r="R74"/>
      <c r="S74"/>
      <c r="T74"/>
      <c r="U74"/>
      <c r="V74"/>
      <c r="W74"/>
    </row>
    <row r="75" spans="1:24" ht="15.75" customHeight="1" x14ac:dyDescent="0.2">
      <c r="A75" s="627" t="s">
        <v>71</v>
      </c>
      <c r="B75" s="627"/>
      <c r="C75" s="627"/>
      <c r="D75" s="628"/>
      <c r="E75" s="752" t="str">
        <f>IF(E2="","",E2)</f>
        <v xml:space="preserve"> </v>
      </c>
      <c r="F75" s="752"/>
      <c r="G75" s="752"/>
      <c r="H75" s="752"/>
      <c r="I75" s="752"/>
      <c r="J75" s="752"/>
      <c r="K75" s="752"/>
      <c r="L75" s="752"/>
      <c r="M75" s="752"/>
      <c r="O75" s="96" t="s">
        <v>117</v>
      </c>
      <c r="P75" s="245" t="str">
        <f>IF('1.1 Residential'!P75&gt;0,'1.1 Residential'!P75,"")</f>
        <v xml:space="preserve"> </v>
      </c>
      <c r="Q75" s="399"/>
      <c r="R75"/>
      <c r="S75"/>
      <c r="T75"/>
      <c r="U75"/>
      <c r="V75"/>
      <c r="W75"/>
    </row>
    <row r="76" spans="1:24" ht="15.75" customHeight="1" x14ac:dyDescent="0.2">
      <c r="A76" s="570" t="s">
        <v>69</v>
      </c>
      <c r="B76" s="570"/>
      <c r="C76" s="570"/>
      <c r="D76" s="571"/>
      <c r="E76" s="750" t="s">
        <v>272</v>
      </c>
      <c r="F76" s="656"/>
      <c r="G76" s="656"/>
      <c r="H76" s="656"/>
      <c r="I76" s="656"/>
      <c r="J76" s="656"/>
      <c r="K76" s="656"/>
      <c r="L76" s="656"/>
      <c r="M76" s="656"/>
      <c r="N76" s="656"/>
      <c r="O76" s="96"/>
      <c r="P76" s="398" t="s">
        <v>250</v>
      </c>
      <c r="Q76" s="398"/>
      <c r="R76"/>
      <c r="S76"/>
      <c r="T76"/>
      <c r="U76"/>
      <c r="V76"/>
      <c r="W76"/>
    </row>
    <row r="77" spans="1:24" ht="14.25" customHeight="1" x14ac:dyDescent="0.2">
      <c r="A77" s="231"/>
      <c r="B77" s="610" t="s">
        <v>259</v>
      </c>
      <c r="C77" s="559"/>
      <c r="D77" s="560"/>
      <c r="E77" s="92" t="str">
        <f>IF($B$33="","",$B$33)</f>
        <v/>
      </c>
      <c r="F77" s="92" t="str">
        <f>IF($B$34="","",$B$34)</f>
        <v/>
      </c>
      <c r="G77" s="92" t="str">
        <f>IF($B$35="","",$B$35)</f>
        <v/>
      </c>
      <c r="H77" s="92" t="str">
        <f>IF($B$36="","",$B$36)</f>
        <v/>
      </c>
      <c r="I77" s="92" t="str">
        <f>IF($B$37="","",$B$37)</f>
        <v/>
      </c>
      <c r="J77" s="92" t="str">
        <f>IF($B$38="","",$B$38)</f>
        <v/>
      </c>
      <c r="K77" s="92" t="str">
        <f>IF($B$39="","",$B$39)</f>
        <v/>
      </c>
      <c r="L77" s="92" t="str">
        <f>IF($B$40="","",$B$40)</f>
        <v/>
      </c>
      <c r="M77" s="92" t="str">
        <f>IF($B$41="","",$B$41)</f>
        <v/>
      </c>
      <c r="N77" s="95" t="str">
        <f>IF($B$42="","",$B$42)</f>
        <v/>
      </c>
      <c r="O77" s="165"/>
      <c r="P77" s="400" t="s">
        <v>340</v>
      </c>
      <c r="Q77" s="397" t="s">
        <v>340</v>
      </c>
      <c r="R77"/>
      <c r="S77"/>
      <c r="T77"/>
      <c r="U77"/>
      <c r="V77"/>
      <c r="W77"/>
      <c r="X77"/>
    </row>
    <row r="78" spans="1:24" ht="14.1" customHeight="1" x14ac:dyDescent="0.2">
      <c r="A78" s="629"/>
      <c r="B78" s="611" t="s">
        <v>83</v>
      </c>
      <c r="C78" s="612"/>
      <c r="D78" s="613"/>
      <c r="E78" s="567" t="str">
        <f t="shared" ref="E78:N78" si="4">E47</f>
        <v/>
      </c>
      <c r="F78" s="567" t="str">
        <f t="shared" si="4"/>
        <v/>
      </c>
      <c r="G78" s="567" t="str">
        <f t="shared" si="4"/>
        <v/>
      </c>
      <c r="H78" s="567" t="str">
        <f t="shared" si="4"/>
        <v/>
      </c>
      <c r="I78" s="567" t="str">
        <f t="shared" si="4"/>
        <v/>
      </c>
      <c r="J78" s="567" t="str">
        <f t="shared" si="4"/>
        <v/>
      </c>
      <c r="K78" s="567" t="str">
        <f t="shared" si="4"/>
        <v/>
      </c>
      <c r="L78" s="567" t="str">
        <f t="shared" si="4"/>
        <v/>
      </c>
      <c r="M78" s="567" t="str">
        <f t="shared" si="4"/>
        <v/>
      </c>
      <c r="N78" s="754" t="str">
        <f t="shared" si="4"/>
        <v/>
      </c>
      <c r="O78" s="747" t="s">
        <v>335</v>
      </c>
      <c r="P78" s="805" t="str">
        <f>P47</f>
        <v>D. Ineligible Basis</v>
      </c>
      <c r="Q78" s="808" t="str">
        <f>Q47</f>
        <v>E.      Eligible Basis</v>
      </c>
      <c r="R78"/>
      <c r="S78"/>
      <c r="T78"/>
      <c r="U78"/>
      <c r="V78"/>
      <c r="W78"/>
      <c r="X78"/>
    </row>
    <row r="79" spans="1:24" ht="14.1" customHeight="1" x14ac:dyDescent="0.2">
      <c r="A79" s="630"/>
      <c r="B79" s="614"/>
      <c r="C79" s="614"/>
      <c r="D79" s="615"/>
      <c r="E79" s="568"/>
      <c r="F79" s="568"/>
      <c r="G79" s="568"/>
      <c r="H79" s="568"/>
      <c r="I79" s="568"/>
      <c r="J79" s="568"/>
      <c r="K79" s="568"/>
      <c r="L79" s="568"/>
      <c r="M79" s="568"/>
      <c r="N79" s="755"/>
      <c r="O79" s="748"/>
      <c r="P79" s="806"/>
      <c r="Q79" s="809"/>
      <c r="R79"/>
      <c r="S79"/>
      <c r="T79"/>
      <c r="U79"/>
      <c r="V79"/>
      <c r="W79"/>
      <c r="X79"/>
    </row>
    <row r="80" spans="1:24" ht="14.1" customHeight="1" x14ac:dyDescent="0.2">
      <c r="A80" s="631"/>
      <c r="B80" s="616"/>
      <c r="C80" s="616"/>
      <c r="D80" s="617"/>
      <c r="E80" s="569"/>
      <c r="F80" s="569"/>
      <c r="G80" s="569"/>
      <c r="H80" s="569"/>
      <c r="I80" s="569"/>
      <c r="J80" s="569"/>
      <c r="K80" s="569"/>
      <c r="L80" s="569"/>
      <c r="M80" s="569"/>
      <c r="N80" s="755"/>
      <c r="O80" s="749"/>
      <c r="P80" s="807"/>
      <c r="Q80" s="810"/>
      <c r="R80"/>
      <c r="S80"/>
      <c r="T80"/>
      <c r="U80"/>
      <c r="V80"/>
      <c r="W80"/>
      <c r="X80"/>
    </row>
    <row r="81" spans="1:17" ht="12.75" customHeight="1" x14ac:dyDescent="0.2">
      <c r="A81" s="179" t="s">
        <v>37</v>
      </c>
      <c r="B81" s="555" t="s">
        <v>41</v>
      </c>
      <c r="C81" s="556"/>
      <c r="D81" s="557"/>
      <c r="E81" s="403"/>
      <c r="F81" s="403"/>
      <c r="G81" s="403"/>
      <c r="H81" s="403"/>
      <c r="I81" s="403"/>
      <c r="J81" s="403"/>
      <c r="K81" s="403"/>
      <c r="L81" s="403"/>
      <c r="M81" s="403"/>
      <c r="N81" s="403"/>
      <c r="O81" s="402">
        <f>SUM(E81:N81)</f>
        <v>0</v>
      </c>
      <c r="P81" s="408"/>
      <c r="Q81" s="421">
        <f>O81-P81</f>
        <v>0</v>
      </c>
    </row>
    <row r="82" spans="1:17" ht="12.75" customHeight="1" x14ac:dyDescent="0.2">
      <c r="A82" s="25" t="s">
        <v>38</v>
      </c>
      <c r="B82" s="555" t="s">
        <v>87</v>
      </c>
      <c r="C82" s="556"/>
      <c r="D82" s="557"/>
      <c r="E82" s="403"/>
      <c r="F82" s="403"/>
      <c r="G82" s="403"/>
      <c r="H82" s="403"/>
      <c r="I82" s="403"/>
      <c r="J82" s="403"/>
      <c r="K82" s="403"/>
      <c r="L82" s="403"/>
      <c r="M82" s="403"/>
      <c r="N82" s="403"/>
      <c r="O82" s="402">
        <f>SUM(E82:N82)</f>
        <v>0</v>
      </c>
      <c r="P82" s="408"/>
      <c r="Q82" s="421">
        <f>O82-P82</f>
        <v>0</v>
      </c>
    </row>
    <row r="83" spans="1:17" ht="12.75" customHeight="1" x14ac:dyDescent="0.2">
      <c r="A83" s="25" t="s">
        <v>39</v>
      </c>
      <c r="B83" s="555" t="s">
        <v>42</v>
      </c>
      <c r="C83" s="556"/>
      <c r="D83" s="557"/>
      <c r="E83" s="403"/>
      <c r="F83" s="403"/>
      <c r="G83" s="403"/>
      <c r="H83" s="403"/>
      <c r="I83" s="403"/>
      <c r="J83" s="403"/>
      <c r="K83" s="403"/>
      <c r="L83" s="403"/>
      <c r="M83" s="403"/>
      <c r="N83" s="403"/>
      <c r="O83" s="402">
        <f>SUM(E83:N83)</f>
        <v>0</v>
      </c>
      <c r="P83" s="408"/>
      <c r="Q83" s="421">
        <f>O83-P83</f>
        <v>0</v>
      </c>
    </row>
    <row r="84" spans="1:17" ht="12.75" customHeight="1" x14ac:dyDescent="0.2">
      <c r="A84" s="25" t="s">
        <v>40</v>
      </c>
      <c r="B84" s="555" t="s">
        <v>120</v>
      </c>
      <c r="C84" s="556"/>
      <c r="D84" s="557"/>
      <c r="E84" s="403"/>
      <c r="F84" s="403"/>
      <c r="G84" s="403"/>
      <c r="H84" s="403"/>
      <c r="I84" s="403"/>
      <c r="J84" s="403"/>
      <c r="K84" s="403"/>
      <c r="L84" s="403"/>
      <c r="M84" s="403"/>
      <c r="N84" s="403"/>
      <c r="O84" s="402">
        <f>SUM(E84:N84)</f>
        <v>0</v>
      </c>
      <c r="P84" s="408"/>
      <c r="Q84" s="421">
        <f>O84-P84</f>
        <v>0</v>
      </c>
    </row>
    <row r="85" spans="1:17" ht="12.75" customHeight="1" x14ac:dyDescent="0.2">
      <c r="A85" s="25" t="s">
        <v>43</v>
      </c>
      <c r="B85" s="558" t="s">
        <v>341</v>
      </c>
      <c r="C85" s="559"/>
      <c r="D85" s="560"/>
      <c r="E85" s="403"/>
      <c r="F85" s="403"/>
      <c r="G85" s="403"/>
      <c r="H85" s="403"/>
      <c r="I85" s="403"/>
      <c r="J85" s="403"/>
      <c r="K85" s="403"/>
      <c r="L85" s="403"/>
      <c r="M85" s="403"/>
      <c r="N85" s="403"/>
      <c r="O85" s="402">
        <f>SUM(E85:N85)</f>
        <v>0</v>
      </c>
      <c r="P85" s="381">
        <f>'4.2 CSF Detail'!J33</f>
        <v>0</v>
      </c>
      <c r="Q85" s="421">
        <f>O85-P85</f>
        <v>0</v>
      </c>
    </row>
    <row r="86" spans="1:17" ht="14.1" customHeight="1" x14ac:dyDescent="0.2">
      <c r="A86" s="180" t="s">
        <v>44</v>
      </c>
      <c r="B86" s="607" t="s">
        <v>413</v>
      </c>
      <c r="C86" s="608"/>
      <c r="D86" s="609"/>
      <c r="E86" s="404">
        <f>SUM(E81:E85)</f>
        <v>0</v>
      </c>
      <c r="F86" s="404">
        <f t="shared" ref="F86:O86" si="5">SUM(F81:F85)</f>
        <v>0</v>
      </c>
      <c r="G86" s="404">
        <f t="shared" si="5"/>
        <v>0</v>
      </c>
      <c r="H86" s="404">
        <f t="shared" si="5"/>
        <v>0</v>
      </c>
      <c r="I86" s="404">
        <f t="shared" si="5"/>
        <v>0</v>
      </c>
      <c r="J86" s="404">
        <f t="shared" si="5"/>
        <v>0</v>
      </c>
      <c r="K86" s="404">
        <f t="shared" si="5"/>
        <v>0</v>
      </c>
      <c r="L86" s="404">
        <f t="shared" si="5"/>
        <v>0</v>
      </c>
      <c r="M86" s="404">
        <f t="shared" si="5"/>
        <v>0</v>
      </c>
      <c r="N86" s="404">
        <f t="shared" si="5"/>
        <v>0</v>
      </c>
      <c r="O86" s="405">
        <f t="shared" si="5"/>
        <v>0</v>
      </c>
      <c r="P86" s="404">
        <f>SUM(P81:P85)</f>
        <v>0</v>
      </c>
      <c r="Q86" s="404">
        <f>SUM(Q81:Q85)</f>
        <v>0</v>
      </c>
    </row>
    <row r="87" spans="1:17" ht="12.75" customHeight="1" x14ac:dyDescent="0.2">
      <c r="A87" s="25" t="s">
        <v>45</v>
      </c>
      <c r="B87" s="555" t="s">
        <v>63</v>
      </c>
      <c r="C87" s="556"/>
      <c r="D87" s="557"/>
      <c r="E87" s="412"/>
      <c r="F87" s="412"/>
      <c r="G87" s="412"/>
      <c r="H87" s="412"/>
      <c r="I87" s="412"/>
      <c r="J87" s="412"/>
      <c r="K87" s="412"/>
      <c r="L87" s="412"/>
      <c r="M87" s="412"/>
      <c r="N87" s="412"/>
      <c r="O87" s="402">
        <f>SUM(E87:N87)</f>
        <v>0</v>
      </c>
      <c r="P87" s="414"/>
      <c r="Q87" s="415"/>
    </row>
    <row r="88" spans="1:17" ht="12.75" customHeight="1" x14ac:dyDescent="0.2">
      <c r="A88" s="25" t="s">
        <v>46</v>
      </c>
      <c r="B88" s="555" t="s">
        <v>408</v>
      </c>
      <c r="C88" s="556"/>
      <c r="D88" s="557"/>
      <c r="E88" s="403"/>
      <c r="F88" s="403"/>
      <c r="G88" s="403"/>
      <c r="H88" s="403"/>
      <c r="I88" s="403"/>
      <c r="J88" s="403"/>
      <c r="K88" s="403"/>
      <c r="L88" s="403"/>
      <c r="M88" s="403"/>
      <c r="N88" s="403"/>
      <c r="O88" s="402">
        <f>SUM(E88:N88)</f>
        <v>0</v>
      </c>
      <c r="P88" s="408"/>
      <c r="Q88" s="421">
        <f>O88-P88</f>
        <v>0</v>
      </c>
    </row>
    <row r="89" spans="1:17" ht="12.75" customHeight="1" x14ac:dyDescent="0.2">
      <c r="A89" s="25" t="s">
        <v>47</v>
      </c>
      <c r="B89" s="555" t="s">
        <v>407</v>
      </c>
      <c r="C89" s="556"/>
      <c r="D89" s="557"/>
      <c r="E89" s="412"/>
      <c r="F89" s="412"/>
      <c r="G89" s="412"/>
      <c r="H89" s="412"/>
      <c r="I89" s="412"/>
      <c r="J89" s="412"/>
      <c r="K89" s="412"/>
      <c r="L89" s="412"/>
      <c r="M89" s="412"/>
      <c r="N89" s="412"/>
      <c r="O89" s="402">
        <f>SUM(E89:N89)</f>
        <v>0</v>
      </c>
      <c r="P89" s="414"/>
      <c r="Q89" s="415"/>
    </row>
    <row r="90" spans="1:17" ht="12.75" customHeight="1" x14ac:dyDescent="0.2">
      <c r="A90" s="31" t="s">
        <v>48</v>
      </c>
      <c r="B90" s="654" t="s">
        <v>73</v>
      </c>
      <c r="C90" s="556"/>
      <c r="D90" s="557"/>
      <c r="E90" s="403"/>
      <c r="F90" s="403"/>
      <c r="G90" s="403"/>
      <c r="H90" s="403"/>
      <c r="I90" s="403"/>
      <c r="J90" s="403"/>
      <c r="K90" s="403"/>
      <c r="L90" s="403"/>
      <c r="M90" s="403"/>
      <c r="N90" s="403"/>
      <c r="O90" s="402">
        <f>SUM(E90:N90)</f>
        <v>0</v>
      </c>
      <c r="P90" s="408"/>
      <c r="Q90" s="421">
        <f>O90-P90</f>
        <v>0</v>
      </c>
    </row>
    <row r="91" spans="1:17" ht="12.75" customHeight="1" x14ac:dyDescent="0.2">
      <c r="A91" s="25" t="s">
        <v>49</v>
      </c>
      <c r="B91" s="555" t="s">
        <v>64</v>
      </c>
      <c r="C91" s="556"/>
      <c r="D91" s="557"/>
      <c r="E91" s="403"/>
      <c r="F91" s="403"/>
      <c r="G91" s="403"/>
      <c r="H91" s="403"/>
      <c r="I91" s="403"/>
      <c r="J91" s="403"/>
      <c r="K91" s="403"/>
      <c r="L91" s="403"/>
      <c r="M91" s="403"/>
      <c r="N91" s="403"/>
      <c r="O91" s="402">
        <f>SUM(E91:N91)</f>
        <v>0</v>
      </c>
      <c r="P91" s="408"/>
      <c r="Q91" s="421">
        <f>O91-P91</f>
        <v>0</v>
      </c>
    </row>
    <row r="92" spans="1:17" ht="21.95" customHeight="1" x14ac:dyDescent="0.2">
      <c r="A92" s="184" t="s">
        <v>51</v>
      </c>
      <c r="B92" s="624" t="s">
        <v>414</v>
      </c>
      <c r="C92" s="625"/>
      <c r="D92" s="626"/>
      <c r="E92" s="404">
        <f>SUM(E87:E91)+E86</f>
        <v>0</v>
      </c>
      <c r="F92" s="404">
        <f t="shared" ref="F92:Q92" si="6">SUM(F87:F91)+F86</f>
        <v>0</v>
      </c>
      <c r="G92" s="404">
        <f t="shared" si="6"/>
        <v>0</v>
      </c>
      <c r="H92" s="404">
        <f t="shared" si="6"/>
        <v>0</v>
      </c>
      <c r="I92" s="404">
        <f t="shared" si="6"/>
        <v>0</v>
      </c>
      <c r="J92" s="404">
        <f t="shared" si="6"/>
        <v>0</v>
      </c>
      <c r="K92" s="404">
        <f t="shared" si="6"/>
        <v>0</v>
      </c>
      <c r="L92" s="404">
        <f t="shared" si="6"/>
        <v>0</v>
      </c>
      <c r="M92" s="404">
        <f t="shared" si="6"/>
        <v>0</v>
      </c>
      <c r="N92" s="404">
        <f>SUM(N87:N91)+N86</f>
        <v>0</v>
      </c>
      <c r="O92" s="405">
        <f t="shared" si="6"/>
        <v>0</v>
      </c>
      <c r="P92" s="404">
        <f t="shared" si="6"/>
        <v>0</v>
      </c>
      <c r="Q92" s="404">
        <f t="shared" si="6"/>
        <v>0</v>
      </c>
    </row>
    <row r="93" spans="1:17" ht="12.75" customHeight="1" x14ac:dyDescent="0.2">
      <c r="A93" s="25" t="s">
        <v>52</v>
      </c>
      <c r="B93" s="555" t="s">
        <v>65</v>
      </c>
      <c r="C93" s="556"/>
      <c r="D93" s="557"/>
      <c r="E93" s="403"/>
      <c r="F93" s="403"/>
      <c r="G93" s="403"/>
      <c r="H93" s="403"/>
      <c r="I93" s="403"/>
      <c r="J93" s="403"/>
      <c r="K93" s="403"/>
      <c r="L93" s="403"/>
      <c r="M93" s="403"/>
      <c r="N93" s="403"/>
      <c r="O93" s="402">
        <f>SUM(E93:N93)</f>
        <v>0</v>
      </c>
      <c r="P93" s="408"/>
      <c r="Q93" s="421">
        <f>O93-P93</f>
        <v>0</v>
      </c>
    </row>
    <row r="94" spans="1:17" ht="12.75" customHeight="1" x14ac:dyDescent="0.2">
      <c r="A94" s="25" t="s">
        <v>53</v>
      </c>
      <c r="B94" s="555" t="s">
        <v>66</v>
      </c>
      <c r="C94" s="556"/>
      <c r="D94" s="557"/>
      <c r="E94" s="403"/>
      <c r="F94" s="403"/>
      <c r="G94" s="403"/>
      <c r="H94" s="403"/>
      <c r="I94" s="403"/>
      <c r="J94" s="403"/>
      <c r="K94" s="403"/>
      <c r="L94" s="403"/>
      <c r="M94" s="403"/>
      <c r="N94" s="403"/>
      <c r="O94" s="402">
        <f>SUM(E94:N94)</f>
        <v>0</v>
      </c>
      <c r="P94" s="408"/>
      <c r="Q94" s="421">
        <f>O94-P94</f>
        <v>0</v>
      </c>
    </row>
    <row r="95" spans="1:17" ht="12.75" customHeight="1" x14ac:dyDescent="0.2">
      <c r="A95" s="25" t="s">
        <v>54</v>
      </c>
      <c r="B95" s="555" t="s">
        <v>86</v>
      </c>
      <c r="C95" s="556"/>
      <c r="D95" s="557"/>
      <c r="E95" s="403"/>
      <c r="F95" s="403"/>
      <c r="G95" s="403"/>
      <c r="H95" s="403"/>
      <c r="I95" s="403"/>
      <c r="J95" s="403"/>
      <c r="K95" s="403"/>
      <c r="L95" s="403"/>
      <c r="M95" s="403"/>
      <c r="N95" s="403"/>
      <c r="O95" s="402">
        <f>SUM(E95:N95)</f>
        <v>0</v>
      </c>
      <c r="P95" s="408"/>
      <c r="Q95" s="421">
        <f>O95-P95</f>
        <v>0</v>
      </c>
    </row>
    <row r="96" spans="1:17" ht="24" customHeight="1" x14ac:dyDescent="0.2">
      <c r="A96" s="180" t="s">
        <v>50</v>
      </c>
      <c r="B96" s="607" t="s">
        <v>415</v>
      </c>
      <c r="C96" s="608"/>
      <c r="D96" s="609"/>
      <c r="E96" s="404">
        <f>SUM(E92:E95)</f>
        <v>0</v>
      </c>
      <c r="F96" s="404">
        <f t="shared" ref="F96:O96" si="7">SUM(F92:F95)</f>
        <v>0</v>
      </c>
      <c r="G96" s="404">
        <f t="shared" si="7"/>
        <v>0</v>
      </c>
      <c r="H96" s="404">
        <f t="shared" si="7"/>
        <v>0</v>
      </c>
      <c r="I96" s="404">
        <f t="shared" si="7"/>
        <v>0</v>
      </c>
      <c r="J96" s="404">
        <f t="shared" si="7"/>
        <v>0</v>
      </c>
      <c r="K96" s="404">
        <f t="shared" si="7"/>
        <v>0</v>
      </c>
      <c r="L96" s="404">
        <f t="shared" si="7"/>
        <v>0</v>
      </c>
      <c r="M96" s="404">
        <f t="shared" si="7"/>
        <v>0</v>
      </c>
      <c r="N96" s="404">
        <f t="shared" si="7"/>
        <v>0</v>
      </c>
      <c r="O96" s="402">
        <f t="shared" si="7"/>
        <v>0</v>
      </c>
      <c r="P96" s="404">
        <f>SUM(P92:P95)</f>
        <v>0</v>
      </c>
      <c r="Q96" s="404">
        <f>SUM(Q92:Q95)</f>
        <v>0</v>
      </c>
    </row>
    <row r="97" spans="1:19" ht="12.75" customHeight="1" x14ac:dyDescent="0.2">
      <c r="A97" s="25" t="s">
        <v>55</v>
      </c>
      <c r="B97" s="555" t="s">
        <v>184</v>
      </c>
      <c r="C97" s="559"/>
      <c r="D97" s="560"/>
      <c r="E97" s="403"/>
      <c r="F97" s="403"/>
      <c r="G97" s="403"/>
      <c r="H97" s="403"/>
      <c r="I97" s="403"/>
      <c r="J97" s="403"/>
      <c r="K97" s="403"/>
      <c r="L97" s="403"/>
      <c r="M97" s="403"/>
      <c r="N97" s="403"/>
      <c r="O97" s="402">
        <f>SUM(E97:N97)</f>
        <v>0</v>
      </c>
      <c r="P97" s="408"/>
      <c r="Q97" s="421">
        <f>O97-P97</f>
        <v>0</v>
      </c>
    </row>
    <row r="98" spans="1:19" ht="12.75" customHeight="1" x14ac:dyDescent="0.2">
      <c r="A98" s="25" t="s">
        <v>56</v>
      </c>
      <c r="B98" s="555" t="s">
        <v>74</v>
      </c>
      <c r="C98" s="559"/>
      <c r="D98" s="560"/>
      <c r="E98" s="403"/>
      <c r="F98" s="403"/>
      <c r="G98" s="403"/>
      <c r="H98" s="403"/>
      <c r="I98" s="403"/>
      <c r="J98" s="403"/>
      <c r="K98" s="403"/>
      <c r="L98" s="403"/>
      <c r="M98" s="403"/>
      <c r="N98" s="403"/>
      <c r="O98" s="402">
        <f>SUM(E98:N98)</f>
        <v>0</v>
      </c>
      <c r="P98" s="408"/>
      <c r="Q98" s="421">
        <f>O98-P98</f>
        <v>0</v>
      </c>
    </row>
    <row r="99" spans="1:19" ht="24" customHeight="1" x14ac:dyDescent="0.2">
      <c r="A99" s="180" t="s">
        <v>57</v>
      </c>
      <c r="B99" s="607" t="s">
        <v>416</v>
      </c>
      <c r="C99" s="608"/>
      <c r="D99" s="609"/>
      <c r="E99" s="404">
        <f>E52+E74+E96+E97+E98</f>
        <v>0</v>
      </c>
      <c r="F99" s="404">
        <f t="shared" ref="F99:Q99" si="8">F52+F74+F96+F97+F98</f>
        <v>0</v>
      </c>
      <c r="G99" s="404">
        <f t="shared" si="8"/>
        <v>0</v>
      </c>
      <c r="H99" s="404">
        <f t="shared" si="8"/>
        <v>0</v>
      </c>
      <c r="I99" s="404">
        <f t="shared" si="8"/>
        <v>0</v>
      </c>
      <c r="J99" s="404">
        <f t="shared" si="8"/>
        <v>0</v>
      </c>
      <c r="K99" s="404">
        <f t="shared" si="8"/>
        <v>0</v>
      </c>
      <c r="L99" s="404">
        <f t="shared" si="8"/>
        <v>0</v>
      </c>
      <c r="M99" s="404">
        <f t="shared" si="8"/>
        <v>0</v>
      </c>
      <c r="N99" s="404">
        <f t="shared" si="8"/>
        <v>0</v>
      </c>
      <c r="O99" s="402">
        <f t="shared" si="8"/>
        <v>0</v>
      </c>
      <c r="P99" s="404">
        <f t="shared" si="8"/>
        <v>0</v>
      </c>
      <c r="Q99" s="404">
        <f t="shared" si="8"/>
        <v>0</v>
      </c>
    </row>
    <row r="100" spans="1:19" s="41" customFormat="1" ht="14.1" customHeight="1" x14ac:dyDescent="0.2">
      <c r="A100" s="243"/>
      <c r="B100" s="618" t="s">
        <v>84</v>
      </c>
      <c r="C100" s="619"/>
      <c r="D100" s="620"/>
      <c r="E100" s="413"/>
      <c r="F100" s="413"/>
      <c r="G100" s="413"/>
      <c r="H100" s="413"/>
      <c r="I100" s="413"/>
      <c r="J100" s="413"/>
      <c r="K100" s="413"/>
      <c r="L100" s="413"/>
      <c r="M100" s="413"/>
      <c r="N100" s="413"/>
      <c r="O100" s="402"/>
      <c r="P100" s="416"/>
      <c r="Q100" s="417"/>
    </row>
    <row r="101" spans="1:19" ht="12.75" customHeight="1" x14ac:dyDescent="0.2">
      <c r="A101" s="25" t="s">
        <v>58</v>
      </c>
      <c r="B101" s="555" t="s">
        <v>233</v>
      </c>
      <c r="C101" s="559"/>
      <c r="D101" s="560"/>
      <c r="E101" s="403"/>
      <c r="F101" s="403"/>
      <c r="G101" s="403"/>
      <c r="H101" s="403"/>
      <c r="I101" s="403"/>
      <c r="J101" s="403"/>
      <c r="K101" s="403"/>
      <c r="L101" s="403"/>
      <c r="M101" s="403"/>
      <c r="N101" s="403"/>
      <c r="O101" s="402">
        <f>SUM(E101:N101)</f>
        <v>0</v>
      </c>
      <c r="P101" s="408"/>
      <c r="Q101" s="421">
        <f>O101-P101</f>
        <v>0</v>
      </c>
    </row>
    <row r="102" spans="1:19" ht="12.75" customHeight="1" x14ac:dyDescent="0.2">
      <c r="A102" s="25" t="s">
        <v>59</v>
      </c>
      <c r="B102" s="558" t="s">
        <v>316</v>
      </c>
      <c r="C102" s="559"/>
      <c r="D102" s="560"/>
      <c r="E102" s="403"/>
      <c r="F102" s="403"/>
      <c r="G102" s="403"/>
      <c r="H102" s="403"/>
      <c r="I102" s="403"/>
      <c r="J102" s="403"/>
      <c r="K102" s="403"/>
      <c r="L102" s="403"/>
      <c r="M102" s="403"/>
      <c r="N102" s="403"/>
      <c r="O102" s="402">
        <f>SUM(E102:N102)</f>
        <v>0</v>
      </c>
      <c r="P102" s="408"/>
      <c r="Q102" s="421">
        <f>O102-P102</f>
        <v>0</v>
      </c>
    </row>
    <row r="103" spans="1:19" ht="12.75" customHeight="1" x14ac:dyDescent="0.2">
      <c r="A103" s="25" t="s">
        <v>60</v>
      </c>
      <c r="B103" s="558" t="s">
        <v>343</v>
      </c>
      <c r="C103" s="559"/>
      <c r="D103" s="560"/>
      <c r="E103" s="403"/>
      <c r="F103" s="403"/>
      <c r="G103" s="403"/>
      <c r="H103" s="403"/>
      <c r="I103" s="403"/>
      <c r="J103" s="403"/>
      <c r="K103" s="403"/>
      <c r="L103" s="403"/>
      <c r="M103" s="403"/>
      <c r="N103" s="403"/>
      <c r="O103" s="402">
        <f>SUM(E103:N103)</f>
        <v>0</v>
      </c>
      <c r="P103" s="381">
        <f>'4.2 CSF Detail'!J38</f>
        <v>0</v>
      </c>
      <c r="Q103" s="421">
        <f>O103-P103</f>
        <v>0</v>
      </c>
    </row>
    <row r="104" spans="1:19" ht="12.75" customHeight="1" x14ac:dyDescent="0.2">
      <c r="A104" s="25" t="s">
        <v>61</v>
      </c>
      <c r="B104" s="558" t="s">
        <v>342</v>
      </c>
      <c r="C104" s="559"/>
      <c r="D104" s="560"/>
      <c r="E104" s="403"/>
      <c r="F104" s="403"/>
      <c r="G104" s="403"/>
      <c r="H104" s="403"/>
      <c r="I104" s="403"/>
      <c r="J104" s="403"/>
      <c r="K104" s="403"/>
      <c r="L104" s="403"/>
      <c r="M104" s="403"/>
      <c r="N104" s="403"/>
      <c r="O104" s="402">
        <f>SUM(E104:N104)</f>
        <v>0</v>
      </c>
      <c r="P104" s="381">
        <f>'4.2 CSF Detail'!J43</f>
        <v>0</v>
      </c>
      <c r="Q104" s="421">
        <f>O104-P104</f>
        <v>0</v>
      </c>
    </row>
    <row r="105" spans="1:19" ht="24" customHeight="1" x14ac:dyDescent="0.2">
      <c r="A105" s="187" t="s">
        <v>62</v>
      </c>
      <c r="B105" s="666" t="s">
        <v>437</v>
      </c>
      <c r="C105" s="619"/>
      <c r="D105" s="620"/>
      <c r="E105" s="404">
        <f>SUM(E101:E104)</f>
        <v>0</v>
      </c>
      <c r="F105" s="404">
        <f t="shared" ref="F105:Q105" si="9">SUM(F101:F104)</f>
        <v>0</v>
      </c>
      <c r="G105" s="404">
        <f t="shared" si="9"/>
        <v>0</v>
      </c>
      <c r="H105" s="404">
        <f t="shared" si="9"/>
        <v>0</v>
      </c>
      <c r="I105" s="404">
        <f t="shared" si="9"/>
        <v>0</v>
      </c>
      <c r="J105" s="404">
        <f t="shared" si="9"/>
        <v>0</v>
      </c>
      <c r="K105" s="404">
        <f t="shared" si="9"/>
        <v>0</v>
      </c>
      <c r="L105" s="404">
        <f t="shared" si="9"/>
        <v>0</v>
      </c>
      <c r="M105" s="404">
        <f t="shared" si="9"/>
        <v>0</v>
      </c>
      <c r="N105" s="404">
        <f t="shared" si="9"/>
        <v>0</v>
      </c>
      <c r="O105" s="402">
        <f t="shared" si="9"/>
        <v>0</v>
      </c>
      <c r="P105" s="404">
        <f t="shared" si="9"/>
        <v>0</v>
      </c>
      <c r="Q105" s="404">
        <f t="shared" si="9"/>
        <v>0</v>
      </c>
    </row>
    <row r="106" spans="1:19" ht="14.1" customHeight="1" x14ac:dyDescent="0.2">
      <c r="A106" s="243"/>
      <c r="B106" s="618" t="s">
        <v>85</v>
      </c>
      <c r="C106" s="619"/>
      <c r="D106" s="620"/>
      <c r="E106" s="413"/>
      <c r="F106" s="413"/>
      <c r="G106" s="413"/>
      <c r="H106" s="413"/>
      <c r="I106" s="413"/>
      <c r="J106" s="413"/>
      <c r="K106" s="413"/>
      <c r="L106" s="413"/>
      <c r="M106" s="413"/>
      <c r="N106" s="413"/>
      <c r="O106" s="407"/>
      <c r="P106" s="416"/>
      <c r="Q106" s="417"/>
    </row>
    <row r="107" spans="1:19" ht="12.75" customHeight="1" x14ac:dyDescent="0.2">
      <c r="A107" s="25" t="s">
        <v>76</v>
      </c>
      <c r="B107" s="558" t="s">
        <v>363</v>
      </c>
      <c r="C107" s="559"/>
      <c r="D107" s="560"/>
      <c r="E107" s="403"/>
      <c r="F107" s="403"/>
      <c r="G107" s="403"/>
      <c r="H107" s="403"/>
      <c r="I107" s="403"/>
      <c r="J107" s="403"/>
      <c r="K107" s="403"/>
      <c r="L107" s="403"/>
      <c r="M107" s="403"/>
      <c r="N107" s="403"/>
      <c r="O107" s="420">
        <f>SUM(E107:N107)</f>
        <v>0</v>
      </c>
      <c r="P107" s="408"/>
      <c r="Q107" s="421"/>
    </row>
    <row r="108" spans="1:19" ht="12.75" customHeight="1" x14ac:dyDescent="0.2">
      <c r="A108" s="25" t="s">
        <v>77</v>
      </c>
      <c r="B108" s="558" t="s">
        <v>364</v>
      </c>
      <c r="C108" s="559"/>
      <c r="D108" s="560"/>
      <c r="E108" s="403"/>
      <c r="F108" s="403"/>
      <c r="G108" s="403"/>
      <c r="H108" s="403"/>
      <c r="I108" s="403"/>
      <c r="J108" s="403"/>
      <c r="K108" s="403"/>
      <c r="L108" s="403"/>
      <c r="M108" s="403"/>
      <c r="N108" s="403"/>
      <c r="O108" s="420">
        <f>SUM(E108:N108)</f>
        <v>0</v>
      </c>
      <c r="P108" s="408"/>
      <c r="Q108" s="421"/>
    </row>
    <row r="109" spans="1:19" ht="12.75" customHeight="1" x14ac:dyDescent="0.2">
      <c r="A109" s="520" t="s">
        <v>78</v>
      </c>
      <c r="B109" s="598" t="s">
        <v>75</v>
      </c>
      <c r="C109" s="599"/>
      <c r="D109" s="600"/>
      <c r="E109" s="525"/>
      <c r="F109" s="525"/>
      <c r="G109" s="525"/>
      <c r="H109" s="525"/>
      <c r="I109" s="525"/>
      <c r="J109" s="525"/>
      <c r="K109" s="525"/>
      <c r="L109" s="525"/>
      <c r="M109" s="525"/>
      <c r="N109" s="525"/>
      <c r="O109" s="523">
        <f>SUM(E109:N109)</f>
        <v>0</v>
      </c>
      <c r="P109" s="526"/>
      <c r="Q109" s="524"/>
    </row>
    <row r="110" spans="1:19" ht="14.1" customHeight="1" x14ac:dyDescent="0.2">
      <c r="A110" s="188" t="s">
        <v>79</v>
      </c>
      <c r="B110" s="663" t="s">
        <v>367</v>
      </c>
      <c r="C110" s="664"/>
      <c r="D110" s="665"/>
      <c r="E110" s="403"/>
      <c r="F110" s="403"/>
      <c r="G110" s="403"/>
      <c r="H110" s="403"/>
      <c r="I110" s="403"/>
      <c r="J110" s="403"/>
      <c r="K110" s="403"/>
      <c r="L110" s="403"/>
      <c r="M110" s="403"/>
      <c r="N110" s="403"/>
      <c r="O110" s="420">
        <f>SUM(E110:N110)</f>
        <v>0</v>
      </c>
      <c r="P110" s="404">
        <f t="shared" ref="P110:Q110" si="10">SUM(P107:P109)</f>
        <v>0</v>
      </c>
      <c r="Q110" s="404">
        <f t="shared" si="10"/>
        <v>0</v>
      </c>
    </row>
    <row r="111" spans="1:19" ht="24" customHeight="1" x14ac:dyDescent="0.2">
      <c r="A111" s="187" t="s">
        <v>80</v>
      </c>
      <c r="B111" s="621" t="s">
        <v>417</v>
      </c>
      <c r="C111" s="622"/>
      <c r="D111" s="623"/>
      <c r="E111" s="342">
        <f>SUM(E107:E110)</f>
        <v>0</v>
      </c>
      <c r="F111" s="342">
        <f t="shared" ref="F111:N111" si="11">SUM(F107:F110)</f>
        <v>0</v>
      </c>
      <c r="G111" s="342">
        <f t="shared" si="11"/>
        <v>0</v>
      </c>
      <c r="H111" s="342">
        <f t="shared" si="11"/>
        <v>0</v>
      </c>
      <c r="I111" s="342">
        <f t="shared" si="11"/>
        <v>0</v>
      </c>
      <c r="J111" s="342">
        <f t="shared" si="11"/>
        <v>0</v>
      </c>
      <c r="K111" s="342">
        <f t="shared" si="11"/>
        <v>0</v>
      </c>
      <c r="L111" s="342">
        <f t="shared" si="11"/>
        <v>0</v>
      </c>
      <c r="M111" s="342">
        <f t="shared" si="11"/>
        <v>0</v>
      </c>
      <c r="N111" s="347">
        <f t="shared" si="11"/>
        <v>0</v>
      </c>
      <c r="O111" s="483">
        <f>SUM(O107:O110)</f>
        <v>0</v>
      </c>
      <c r="P111" s="351">
        <f>SUM(P107:P110)</f>
        <v>0</v>
      </c>
      <c r="Q111" s="342">
        <f>SUM(Q107:Q110)</f>
        <v>0</v>
      </c>
    </row>
    <row r="112" spans="1:19" ht="24" customHeight="1" x14ac:dyDescent="0.2">
      <c r="A112" s="118" t="s">
        <v>81</v>
      </c>
      <c r="B112" s="607" t="s">
        <v>418</v>
      </c>
      <c r="C112" s="608"/>
      <c r="D112" s="609"/>
      <c r="E112" s="342">
        <f>E99+E105+E111</f>
        <v>0</v>
      </c>
      <c r="F112" s="342">
        <f t="shared" ref="F112:Q112" si="12">F99+F105+F111</f>
        <v>0</v>
      </c>
      <c r="G112" s="342">
        <f t="shared" si="12"/>
        <v>0</v>
      </c>
      <c r="H112" s="342">
        <f t="shared" si="12"/>
        <v>0</v>
      </c>
      <c r="I112" s="342">
        <f t="shared" si="12"/>
        <v>0</v>
      </c>
      <c r="J112" s="342">
        <f t="shared" si="12"/>
        <v>0</v>
      </c>
      <c r="K112" s="342">
        <f t="shared" si="12"/>
        <v>0</v>
      </c>
      <c r="L112" s="342">
        <f t="shared" si="12"/>
        <v>0</v>
      </c>
      <c r="M112" s="342">
        <f t="shared" si="12"/>
        <v>0</v>
      </c>
      <c r="N112" s="347">
        <f t="shared" si="12"/>
        <v>0</v>
      </c>
      <c r="O112" s="483">
        <f t="shared" si="12"/>
        <v>0</v>
      </c>
      <c r="P112" s="351">
        <f t="shared" si="12"/>
        <v>0</v>
      </c>
      <c r="Q112" s="342">
        <f t="shared" si="12"/>
        <v>0</v>
      </c>
      <c r="R112" s="4"/>
      <c r="S112" s="4"/>
    </row>
    <row r="113" spans="1:15" ht="12.75" customHeight="1" x14ac:dyDescent="0.2">
      <c r="A113" s="94"/>
      <c r="E113" s="482" t="str">
        <f>IF(O112&lt;&gt;G43,"Total Project Cost does not equal Permanent Financing Source Total ","")</f>
        <v/>
      </c>
    </row>
    <row r="114" spans="1:15" ht="12.75" customHeight="1" x14ac:dyDescent="0.2">
      <c r="F114"/>
      <c r="J114" s="216" t="s">
        <v>269</v>
      </c>
      <c r="K114" s="217"/>
      <c r="L114" s="217"/>
      <c r="M114" s="218"/>
      <c r="N114" s="221"/>
      <c r="O114" s="99"/>
    </row>
    <row r="115" spans="1:15" ht="12.75" customHeight="1" x14ac:dyDescent="0.2">
      <c r="F115"/>
      <c r="J115" s="203" t="s">
        <v>252</v>
      </c>
      <c r="K115" s="204"/>
      <c r="L115" s="204"/>
      <c r="M115" s="204"/>
      <c r="N115" s="219"/>
      <c r="O115" s="105"/>
    </row>
    <row r="116" spans="1:15" ht="12.75" customHeight="1" x14ac:dyDescent="0.2">
      <c r="J116" s="205" t="s">
        <v>253</v>
      </c>
      <c r="K116" s="206"/>
      <c r="L116" s="206"/>
      <c r="M116" s="206"/>
      <c r="N116" s="219"/>
      <c r="O116" s="105"/>
    </row>
    <row r="117" spans="1:15" ht="12.75" customHeight="1" x14ac:dyDescent="0.2">
      <c r="J117" s="205"/>
      <c r="K117" s="206"/>
      <c r="L117" s="206" t="s">
        <v>254</v>
      </c>
      <c r="M117" s="212">
        <v>0.5</v>
      </c>
      <c r="N117" s="219"/>
      <c r="O117" s="110"/>
    </row>
    <row r="118" spans="1:15" ht="12.75" customHeight="1" x14ac:dyDescent="0.2">
      <c r="J118" s="205"/>
      <c r="K118" s="206"/>
      <c r="L118" s="206" t="s">
        <v>255</v>
      </c>
      <c r="M118" s="212">
        <v>0.5</v>
      </c>
      <c r="N118" s="219"/>
      <c r="O118" s="110"/>
    </row>
    <row r="119" spans="1:15" ht="12.75" customHeight="1" x14ac:dyDescent="0.2">
      <c r="J119" s="205"/>
      <c r="K119" s="206"/>
      <c r="L119" s="206" t="s">
        <v>256</v>
      </c>
      <c r="M119" s="212">
        <v>0.65</v>
      </c>
      <c r="N119" s="219"/>
      <c r="O119" s="110"/>
    </row>
    <row r="120" spans="1:15" ht="12.75" customHeight="1" x14ac:dyDescent="0.2">
      <c r="J120" s="207"/>
      <c r="K120" s="208"/>
      <c r="L120" s="208" t="s">
        <v>257</v>
      </c>
      <c r="M120" s="213">
        <v>0.5</v>
      </c>
      <c r="N120" s="220"/>
      <c r="O120" s="110"/>
    </row>
    <row r="121" spans="1:15" ht="12.75" customHeight="1" x14ac:dyDescent="0.2">
      <c r="J121" s="116" t="s">
        <v>285</v>
      </c>
      <c r="K121" s="114"/>
      <c r="L121" s="114"/>
      <c r="M121" s="26"/>
      <c r="N121" s="220"/>
      <c r="O121" s="99"/>
    </row>
    <row r="122" spans="1:15" ht="12.75" customHeight="1" x14ac:dyDescent="0.2">
      <c r="J122" s="214"/>
      <c r="K122" s="214"/>
      <c r="L122" s="214"/>
      <c r="M122" s="215"/>
      <c r="N122" s="44"/>
      <c r="O122" s="228"/>
    </row>
    <row r="123" spans="1:15" ht="12.75" customHeight="1" x14ac:dyDescent="0.2">
      <c r="J123" s="209"/>
      <c r="K123" s="210"/>
      <c r="L123" s="210"/>
      <c r="M123" s="211"/>
      <c r="N123" s="315"/>
      <c r="O123" s="99"/>
    </row>
    <row r="124" spans="1:15" ht="12.75" customHeight="1" x14ac:dyDescent="0.2">
      <c r="J124" s="206"/>
      <c r="K124" s="206"/>
      <c r="L124" s="206"/>
      <c r="M124" s="206"/>
      <c r="N124" s="315"/>
      <c r="O124" s="105"/>
    </row>
    <row r="125" spans="1:15" ht="12.75" customHeight="1" x14ac:dyDescent="0.2">
      <c r="J125" s="206"/>
      <c r="K125" s="206"/>
      <c r="L125" s="206"/>
      <c r="M125" s="206"/>
      <c r="N125" s="315"/>
      <c r="O125" s="105"/>
    </row>
    <row r="126" spans="1:15" ht="12.75" customHeight="1" x14ac:dyDescent="0.2">
      <c r="J126" s="206"/>
      <c r="K126" s="206"/>
      <c r="L126" s="206"/>
      <c r="M126" s="212"/>
      <c r="N126" s="315"/>
      <c r="O126" s="110"/>
    </row>
    <row r="127" spans="1:15" ht="12.75" customHeight="1" x14ac:dyDescent="0.2">
      <c r="J127" s="206"/>
      <c r="K127" s="206"/>
      <c r="L127" s="206"/>
      <c r="M127" s="212"/>
      <c r="N127" s="315"/>
      <c r="O127" s="110"/>
    </row>
    <row r="128" spans="1:15" ht="12.75" customHeight="1" x14ac:dyDescent="0.2">
      <c r="J128" s="206"/>
      <c r="K128" s="206"/>
      <c r="L128" s="206"/>
      <c r="M128" s="212"/>
      <c r="N128" s="315"/>
      <c r="O128" s="110"/>
    </row>
    <row r="129" spans="10:15" ht="12.75" customHeight="1" x14ac:dyDescent="0.2">
      <c r="J129" s="206"/>
      <c r="K129" s="206"/>
      <c r="L129" s="206"/>
      <c r="M129" s="212"/>
      <c r="N129" s="315"/>
      <c r="O129" s="110"/>
    </row>
    <row r="130" spans="10:15" ht="12.75" customHeight="1" x14ac:dyDescent="0.2">
      <c r="J130" s="233"/>
      <c r="K130" s="210"/>
      <c r="L130" s="210"/>
      <c r="M130" s="211"/>
      <c r="N130" s="315"/>
      <c r="O130" s="99"/>
    </row>
    <row r="131" spans="10:15" ht="12.75" customHeight="1" x14ac:dyDescent="0.2">
      <c r="L131" s="214"/>
      <c r="M131" s="214"/>
      <c r="N131" s="227"/>
      <c r="O131" s="228"/>
    </row>
    <row r="132" spans="10:15" ht="12.75" customHeight="1" x14ac:dyDescent="0.2"/>
  </sheetData>
  <sheetProtection algorithmName="SHA-512" hashValue="GzXtuRi9AfNNHwsBjyC7z70HLF66P7aA66591m0JiG3EpP/vphmhDnwIicCM9kWkCNWcldj7EA0dLdb3LRERLw==" saltValue="quQ+NsQHhDyew+TepMVaZg==" spinCount="100000" sheet="1" objects="1" scenarios="1"/>
  <mergeCells count="168">
    <mergeCell ref="B71:C71"/>
    <mergeCell ref="E47:E49"/>
    <mergeCell ref="B107:D107"/>
    <mergeCell ref="B108:D108"/>
    <mergeCell ref="B109:D109"/>
    <mergeCell ref="B112:D112"/>
    <mergeCell ref="B50:D50"/>
    <mergeCell ref="B51:D51"/>
    <mergeCell ref="B52:D52"/>
    <mergeCell ref="B73:D73"/>
    <mergeCell ref="B81:D81"/>
    <mergeCell ref="B82:D82"/>
    <mergeCell ref="B83:D83"/>
    <mergeCell ref="B84:D84"/>
    <mergeCell ref="B85:D85"/>
    <mergeCell ref="B87:D87"/>
    <mergeCell ref="B88:D88"/>
    <mergeCell ref="B89:D89"/>
    <mergeCell ref="B64:D64"/>
    <mergeCell ref="B65:D65"/>
    <mergeCell ref="B66:C66"/>
    <mergeCell ref="B67:D67"/>
    <mergeCell ref="B68:D68"/>
    <mergeCell ref="B69:D69"/>
    <mergeCell ref="B70:C70"/>
    <mergeCell ref="O3:P3"/>
    <mergeCell ref="L7:N7"/>
    <mergeCell ref="L30:L32"/>
    <mergeCell ref="M30:M32"/>
    <mergeCell ref="P47:P49"/>
    <mergeCell ref="Q47:Q49"/>
    <mergeCell ref="N13:N15"/>
    <mergeCell ref="O47:O49"/>
    <mergeCell ref="L47:L49"/>
    <mergeCell ref="M47:M49"/>
    <mergeCell ref="P78:P80"/>
    <mergeCell ref="Q78:Q80"/>
    <mergeCell ref="B53:D53"/>
    <mergeCell ref="B74:D74"/>
    <mergeCell ref="G38:H38"/>
    <mergeCell ref="G39:H39"/>
    <mergeCell ref="G40:H40"/>
    <mergeCell ref="G41:H41"/>
    <mergeCell ref="G42:H42"/>
    <mergeCell ref="G43:H43"/>
    <mergeCell ref="O78:O80"/>
    <mergeCell ref="N47:N49"/>
    <mergeCell ref="L78:L80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72:D72"/>
    <mergeCell ref="B106:D106"/>
    <mergeCell ref="E75:M75"/>
    <mergeCell ref="A76:D76"/>
    <mergeCell ref="I78:I80"/>
    <mergeCell ref="A78:A80"/>
    <mergeCell ref="B78:D80"/>
    <mergeCell ref="H78:H80"/>
    <mergeCell ref="K78:K80"/>
    <mergeCell ref="B99:D99"/>
    <mergeCell ref="B96:D96"/>
    <mergeCell ref="B92:D92"/>
    <mergeCell ref="B86:D86"/>
    <mergeCell ref="B90:D90"/>
    <mergeCell ref="B91:D91"/>
    <mergeCell ref="B93:D93"/>
    <mergeCell ref="B94:D94"/>
    <mergeCell ref="B95:D95"/>
    <mergeCell ref="B97:D97"/>
    <mergeCell ref="B98:D98"/>
    <mergeCell ref="B101:D101"/>
    <mergeCell ref="B102:D102"/>
    <mergeCell ref="B103:D103"/>
    <mergeCell ref="B104:D104"/>
    <mergeCell ref="B105:D105"/>
    <mergeCell ref="B110:D110"/>
    <mergeCell ref="B111:D111"/>
    <mergeCell ref="B100:D100"/>
    <mergeCell ref="M13:M15"/>
    <mergeCell ref="B26:F26"/>
    <mergeCell ref="G26:H26"/>
    <mergeCell ref="C29:F29"/>
    <mergeCell ref="C30:F32"/>
    <mergeCell ref="G33:H33"/>
    <mergeCell ref="G29:H29"/>
    <mergeCell ref="G30:H32"/>
    <mergeCell ref="G20:H20"/>
    <mergeCell ref="G21:H21"/>
    <mergeCell ref="G22:H22"/>
    <mergeCell ref="G23:H23"/>
    <mergeCell ref="G25:H25"/>
    <mergeCell ref="G24:H24"/>
    <mergeCell ref="J78:J80"/>
    <mergeCell ref="M78:M80"/>
    <mergeCell ref="I47:I49"/>
    <mergeCell ref="E78:E80"/>
    <mergeCell ref="K47:K49"/>
    <mergeCell ref="J47:J49"/>
    <mergeCell ref="G78:G80"/>
    <mergeCell ref="A47:A49"/>
    <mergeCell ref="B47:D49"/>
    <mergeCell ref="C23:F23"/>
    <mergeCell ref="C24:F24"/>
    <mergeCell ref="C25:F25"/>
    <mergeCell ref="G12:H12"/>
    <mergeCell ref="G13:H15"/>
    <mergeCell ref="G16:H16"/>
    <mergeCell ref="G17:H17"/>
    <mergeCell ref="G18:H18"/>
    <mergeCell ref="C16:F16"/>
    <mergeCell ref="B46:D46"/>
    <mergeCell ref="F47:F49"/>
    <mergeCell ref="H47:H49"/>
    <mergeCell ref="G35:H35"/>
    <mergeCell ref="G36:H36"/>
    <mergeCell ref="G37:H37"/>
    <mergeCell ref="C33:F33"/>
    <mergeCell ref="C34:F34"/>
    <mergeCell ref="C35:F35"/>
    <mergeCell ref="C36:F36"/>
    <mergeCell ref="C37:F37"/>
    <mergeCell ref="C39:F39"/>
    <mergeCell ref="C40:F40"/>
    <mergeCell ref="E1:L1"/>
    <mergeCell ref="C18:F18"/>
    <mergeCell ref="C19:F19"/>
    <mergeCell ref="C20:F20"/>
    <mergeCell ref="C21:F21"/>
    <mergeCell ref="C22:F22"/>
    <mergeCell ref="G19:H19"/>
    <mergeCell ref="C17:F17"/>
    <mergeCell ref="N78:N80"/>
    <mergeCell ref="E76:N76"/>
    <mergeCell ref="F78:F80"/>
    <mergeCell ref="B1:D1"/>
    <mergeCell ref="B2:D2"/>
    <mergeCell ref="B77:D77"/>
    <mergeCell ref="B30:B32"/>
    <mergeCell ref="A75:D75"/>
    <mergeCell ref="C12:F12"/>
    <mergeCell ref="C13:F15"/>
    <mergeCell ref="C38:F38"/>
    <mergeCell ref="G34:H34"/>
    <mergeCell ref="G47:G49"/>
    <mergeCell ref="J13:J15"/>
    <mergeCell ref="J30:J32"/>
    <mergeCell ref="K30:K32"/>
    <mergeCell ref="E2:L2"/>
    <mergeCell ref="I13:I15"/>
    <mergeCell ref="K13:K15"/>
    <mergeCell ref="L13:L15"/>
    <mergeCell ref="E44:M44"/>
    <mergeCell ref="A45:D45"/>
    <mergeCell ref="E45:N45"/>
    <mergeCell ref="A44:D44"/>
    <mergeCell ref="B13:B15"/>
    <mergeCell ref="I30:I32"/>
    <mergeCell ref="C41:F41"/>
    <mergeCell ref="C42:F42"/>
    <mergeCell ref="B43:F43"/>
  </mergeCells>
  <phoneticPr fontId="7" type="noConversion"/>
  <dataValidations count="3">
    <dataValidation type="list" allowBlank="1" showInputMessage="1" showErrorMessage="1" sqref="I16:I25 I33:I42">
      <formula1>fintype</formula1>
    </dataValidation>
    <dataValidation type="list" allowBlank="1" showInputMessage="1" showErrorMessage="1" sqref="B33:B42 B16:B25">
      <formula1>source_codes</formula1>
    </dataValidation>
    <dataValidation type="list" allowBlank="1" showInputMessage="1" showErrorMessage="1" sqref="L7">
      <formula1>wagerate</formula1>
    </dataValidation>
  </dataValidations>
  <pageMargins left="0.25" right="0.25" top="0.5" bottom="0.25" header="0.5" footer="0.5"/>
  <pageSetup scale="95" orientation="landscape" r:id="rId1"/>
  <headerFooter alignWithMargins="0"/>
  <rowBreaks count="2" manualBreakCount="2">
    <brk id="43" max="16" man="1"/>
    <brk id="74" max="1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O54"/>
  <sheetViews>
    <sheetView showGridLines="0" workbookViewId="0">
      <selection activeCell="C1" sqref="C1:G1"/>
    </sheetView>
  </sheetViews>
  <sheetFormatPr defaultColWidth="9.140625" defaultRowHeight="12.75" customHeight="1" x14ac:dyDescent="0.2"/>
  <cols>
    <col min="1" max="8" width="10.28515625" style="254" customWidth="1"/>
    <col min="9" max="11" width="11.28515625" style="254" customWidth="1"/>
    <col min="12" max="16384" width="9.140625" style="254"/>
  </cols>
  <sheetData>
    <row r="1" spans="1:15" ht="12.75" customHeight="1" x14ac:dyDescent="0.2">
      <c r="B1" s="5" t="s">
        <v>142</v>
      </c>
      <c r="C1" s="675" t="str">
        <f>'1.1 Residential'!E1</f>
        <v xml:space="preserve"> </v>
      </c>
      <c r="D1" s="675"/>
      <c r="E1" s="675"/>
      <c r="F1" s="675"/>
      <c r="G1" s="675"/>
      <c r="H1" s="332"/>
      <c r="I1" s="332"/>
      <c r="J1" s="96" t="s">
        <v>117</v>
      </c>
      <c r="K1" s="245" t="str">
        <f>IF('1.1 Residential'!P1&gt;0,'1.1 Residential'!P1,"")</f>
        <v xml:space="preserve"> </v>
      </c>
      <c r="L1" s="192"/>
      <c r="M1" s="192"/>
      <c r="N1" s="192"/>
      <c r="O1" s="192"/>
    </row>
    <row r="2" spans="1:15" ht="12.75" customHeight="1" x14ac:dyDescent="0.2">
      <c r="B2" s="5" t="s">
        <v>71</v>
      </c>
      <c r="C2" s="675" t="str">
        <f>'1.1 Residential'!E2</f>
        <v xml:space="preserve"> </v>
      </c>
      <c r="D2" s="675"/>
      <c r="E2" s="675"/>
      <c r="F2" s="675"/>
      <c r="G2" s="675"/>
    </row>
    <row r="3" spans="1:15" ht="15.75" x14ac:dyDescent="0.25">
      <c r="E3" s="333" t="s">
        <v>312</v>
      </c>
      <c r="J3" s="191" t="s">
        <v>267</v>
      </c>
      <c r="K3" s="247" t="str">
        <f>'1.1 Residential'!O3</f>
        <v xml:space="preserve"> </v>
      </c>
    </row>
    <row r="4" spans="1:15" ht="12.75" customHeight="1" x14ac:dyDescent="0.2">
      <c r="B4" s="256"/>
      <c r="C4" s="256"/>
      <c r="D4" s="256"/>
      <c r="E4" s="266" t="s">
        <v>139</v>
      </c>
      <c r="F4" s="84" t="s">
        <v>306</v>
      </c>
      <c r="G4" s="257"/>
      <c r="H4" s="257"/>
      <c r="I4" s="257"/>
      <c r="J4" s="255"/>
    </row>
    <row r="5" spans="1:15" ht="12.75" customHeight="1" x14ac:dyDescent="0.2">
      <c r="C5" s="257"/>
      <c r="D5" s="257"/>
      <c r="E5" s="257"/>
      <c r="F5" s="84" t="s">
        <v>307</v>
      </c>
      <c r="G5" s="257"/>
      <c r="H5" s="257"/>
      <c r="I5" s="257"/>
    </row>
    <row r="6" spans="1:15" ht="12.75" customHeight="1" x14ac:dyDescent="0.2">
      <c r="C6" s="257"/>
      <c r="D6" s="257"/>
      <c r="E6" s="257"/>
      <c r="F6" s="84" t="s">
        <v>308</v>
      </c>
      <c r="G6" s="257"/>
      <c r="H6" s="257"/>
      <c r="I6" s="257"/>
    </row>
    <row r="7" spans="1:15" ht="12.75" customHeight="1" thickBot="1" x14ac:dyDescent="0.25">
      <c r="A7" s="258"/>
      <c r="C7" s="257"/>
      <c r="D7" s="257"/>
      <c r="E7" s="257"/>
      <c r="F7" s="84" t="s">
        <v>344</v>
      </c>
      <c r="G7" s="258"/>
      <c r="H7" s="258"/>
      <c r="I7" s="258"/>
    </row>
    <row r="8" spans="1:15" ht="12.75" customHeight="1" thickTop="1" x14ac:dyDescent="0.2">
      <c r="A8" s="669" t="s">
        <v>419</v>
      </c>
      <c r="B8" s="670"/>
      <c r="C8" s="670"/>
      <c r="D8" s="670"/>
      <c r="E8" s="670"/>
      <c r="F8" s="670"/>
      <c r="G8" s="670"/>
      <c r="H8" s="671"/>
      <c r="I8" s="272" t="s">
        <v>137</v>
      </c>
      <c r="J8" s="272" t="s">
        <v>313</v>
      </c>
      <c r="K8" s="272" t="s">
        <v>227</v>
      </c>
    </row>
    <row r="9" spans="1:15" ht="12.75" customHeight="1" x14ac:dyDescent="0.2">
      <c r="A9" s="667"/>
      <c r="B9" s="668"/>
      <c r="C9" s="668"/>
      <c r="D9" s="668"/>
      <c r="E9" s="668"/>
      <c r="F9" s="668"/>
      <c r="G9" s="668"/>
      <c r="H9" s="668"/>
      <c r="I9" s="418"/>
      <c r="J9" s="418"/>
      <c r="K9" s="418">
        <f>I9-J9</f>
        <v>0</v>
      </c>
    </row>
    <row r="10" spans="1:15" ht="12.75" customHeight="1" x14ac:dyDescent="0.2">
      <c r="A10" s="667"/>
      <c r="B10" s="668"/>
      <c r="C10" s="668"/>
      <c r="D10" s="668"/>
      <c r="E10" s="668"/>
      <c r="F10" s="668"/>
      <c r="G10" s="668"/>
      <c r="H10" s="668"/>
      <c r="I10" s="475"/>
      <c r="J10" s="475"/>
      <c r="K10" s="475">
        <f t="shared" ref="K10:K24" si="0">I10-J10</f>
        <v>0</v>
      </c>
    </row>
    <row r="11" spans="1:15" ht="12.75" customHeight="1" x14ac:dyDescent="0.2">
      <c r="A11" s="667"/>
      <c r="B11" s="668"/>
      <c r="C11" s="668"/>
      <c r="D11" s="668"/>
      <c r="E11" s="668"/>
      <c r="F11" s="668"/>
      <c r="G11" s="668"/>
      <c r="H11" s="668"/>
      <c r="I11" s="475"/>
      <c r="J11" s="475"/>
      <c r="K11" s="475">
        <f t="shared" si="0"/>
        <v>0</v>
      </c>
    </row>
    <row r="12" spans="1:15" ht="12.75" customHeight="1" x14ac:dyDescent="0.2">
      <c r="A12" s="667"/>
      <c r="B12" s="668"/>
      <c r="C12" s="668"/>
      <c r="D12" s="668"/>
      <c r="E12" s="668"/>
      <c r="F12" s="668"/>
      <c r="G12" s="668"/>
      <c r="H12" s="668"/>
      <c r="I12" s="475"/>
      <c r="J12" s="475"/>
      <c r="K12" s="475">
        <f t="shared" si="0"/>
        <v>0</v>
      </c>
    </row>
    <row r="13" spans="1:15" ht="12.75" customHeight="1" x14ac:dyDescent="0.2">
      <c r="A13" s="667"/>
      <c r="B13" s="668"/>
      <c r="C13" s="668"/>
      <c r="D13" s="668"/>
      <c r="E13" s="668"/>
      <c r="F13" s="668"/>
      <c r="G13" s="668"/>
      <c r="H13" s="668"/>
      <c r="I13" s="475"/>
      <c r="J13" s="475"/>
      <c r="K13" s="475">
        <f t="shared" si="0"/>
        <v>0</v>
      </c>
    </row>
    <row r="14" spans="1:15" ht="12.75" customHeight="1" x14ac:dyDescent="0.2">
      <c r="A14" s="667"/>
      <c r="B14" s="668"/>
      <c r="C14" s="668"/>
      <c r="D14" s="668"/>
      <c r="E14" s="668"/>
      <c r="F14" s="668"/>
      <c r="G14" s="668"/>
      <c r="H14" s="668"/>
      <c r="I14" s="475"/>
      <c r="J14" s="475"/>
      <c r="K14" s="475">
        <f t="shared" si="0"/>
        <v>0</v>
      </c>
    </row>
    <row r="15" spans="1:15" ht="12.75" customHeight="1" x14ac:dyDescent="0.2">
      <c r="A15" s="667"/>
      <c r="B15" s="668"/>
      <c r="C15" s="668"/>
      <c r="D15" s="668"/>
      <c r="E15" s="668"/>
      <c r="F15" s="668"/>
      <c r="G15" s="668"/>
      <c r="H15" s="668"/>
      <c r="I15" s="475"/>
      <c r="J15" s="475"/>
      <c r="K15" s="475">
        <f t="shared" si="0"/>
        <v>0</v>
      </c>
    </row>
    <row r="16" spans="1:15" ht="12.75" customHeight="1" x14ac:dyDescent="0.2">
      <c r="A16" s="667"/>
      <c r="B16" s="668"/>
      <c r="C16" s="668"/>
      <c r="D16" s="668"/>
      <c r="E16" s="668"/>
      <c r="F16" s="668"/>
      <c r="G16" s="668"/>
      <c r="H16" s="668"/>
      <c r="I16" s="475"/>
      <c r="J16" s="475"/>
      <c r="K16" s="475">
        <f t="shared" si="0"/>
        <v>0</v>
      </c>
    </row>
    <row r="17" spans="1:11" ht="12.75" customHeight="1" x14ac:dyDescent="0.2">
      <c r="A17" s="667"/>
      <c r="B17" s="668"/>
      <c r="C17" s="668"/>
      <c r="D17" s="668"/>
      <c r="E17" s="668"/>
      <c r="F17" s="668"/>
      <c r="G17" s="668"/>
      <c r="H17" s="668"/>
      <c r="I17" s="475"/>
      <c r="J17" s="475"/>
      <c r="K17" s="475">
        <f t="shared" si="0"/>
        <v>0</v>
      </c>
    </row>
    <row r="18" spans="1:11" ht="12.75" customHeight="1" x14ac:dyDescent="0.2">
      <c r="A18" s="667"/>
      <c r="B18" s="668"/>
      <c r="C18" s="668"/>
      <c r="D18" s="668"/>
      <c r="E18" s="668"/>
      <c r="F18" s="668"/>
      <c r="G18" s="668"/>
      <c r="H18" s="668"/>
      <c r="I18" s="475"/>
      <c r="J18" s="475"/>
      <c r="K18" s="475">
        <f t="shared" si="0"/>
        <v>0</v>
      </c>
    </row>
    <row r="19" spans="1:11" ht="12.75" customHeight="1" x14ac:dyDescent="0.2">
      <c r="A19" s="667"/>
      <c r="B19" s="668"/>
      <c r="C19" s="668"/>
      <c r="D19" s="668"/>
      <c r="E19" s="668"/>
      <c r="F19" s="668"/>
      <c r="G19" s="668"/>
      <c r="H19" s="668"/>
      <c r="I19" s="475"/>
      <c r="J19" s="475"/>
      <c r="K19" s="475">
        <f t="shared" si="0"/>
        <v>0</v>
      </c>
    </row>
    <row r="20" spans="1:11" ht="12.75" customHeight="1" x14ac:dyDescent="0.2">
      <c r="A20" s="667"/>
      <c r="B20" s="668"/>
      <c r="C20" s="668"/>
      <c r="D20" s="668"/>
      <c r="E20" s="668"/>
      <c r="F20" s="668"/>
      <c r="G20" s="668"/>
      <c r="H20" s="668"/>
      <c r="I20" s="475"/>
      <c r="J20" s="475"/>
      <c r="K20" s="475">
        <f t="shared" si="0"/>
        <v>0</v>
      </c>
    </row>
    <row r="21" spans="1:11" ht="12.75" customHeight="1" x14ac:dyDescent="0.2">
      <c r="A21" s="667"/>
      <c r="B21" s="668"/>
      <c r="C21" s="668"/>
      <c r="D21" s="668"/>
      <c r="E21" s="668"/>
      <c r="F21" s="668"/>
      <c r="G21" s="668"/>
      <c r="H21" s="668"/>
      <c r="I21" s="475"/>
      <c r="J21" s="475"/>
      <c r="K21" s="475">
        <f t="shared" si="0"/>
        <v>0</v>
      </c>
    </row>
    <row r="22" spans="1:11" ht="12.75" customHeight="1" x14ac:dyDescent="0.2">
      <c r="A22" s="667"/>
      <c r="B22" s="668"/>
      <c r="C22" s="668"/>
      <c r="D22" s="668"/>
      <c r="E22" s="668"/>
      <c r="F22" s="668"/>
      <c r="G22" s="668"/>
      <c r="H22" s="668"/>
      <c r="I22" s="475"/>
      <c r="J22" s="475"/>
      <c r="K22" s="475">
        <f t="shared" si="0"/>
        <v>0</v>
      </c>
    </row>
    <row r="23" spans="1:11" ht="12.75" customHeight="1" x14ac:dyDescent="0.2">
      <c r="A23" s="667"/>
      <c r="B23" s="668"/>
      <c r="C23" s="668"/>
      <c r="D23" s="668"/>
      <c r="E23" s="668"/>
      <c r="F23" s="668"/>
      <c r="G23" s="668"/>
      <c r="H23" s="668"/>
      <c r="I23" s="475"/>
      <c r="J23" s="475"/>
      <c r="K23" s="475">
        <f t="shared" si="0"/>
        <v>0</v>
      </c>
    </row>
    <row r="24" spans="1:11" ht="12.75" customHeight="1" x14ac:dyDescent="0.2">
      <c r="A24" s="667"/>
      <c r="B24" s="668"/>
      <c r="C24" s="668"/>
      <c r="D24" s="668"/>
      <c r="E24" s="668"/>
      <c r="F24" s="668"/>
      <c r="G24" s="668"/>
      <c r="H24" s="668"/>
      <c r="I24" s="475"/>
      <c r="J24" s="475"/>
      <c r="K24" s="475">
        <f t="shared" si="0"/>
        <v>0</v>
      </c>
    </row>
    <row r="25" spans="1:11" ht="12.75" customHeight="1" thickBot="1" x14ac:dyDescent="0.25">
      <c r="A25" s="672" t="str">
        <f>IF(I25&lt;&gt;'4.1 CSF'!O73,"Total does not equal Line 24 of the CSF Development Budget","")</f>
        <v/>
      </c>
      <c r="B25" s="673"/>
      <c r="C25" s="673"/>
      <c r="D25" s="673"/>
      <c r="E25" s="673"/>
      <c r="F25" s="673"/>
      <c r="G25" s="674"/>
      <c r="H25" s="270" t="s">
        <v>138</v>
      </c>
      <c r="I25" s="419">
        <f>SUM(I9:I24)</f>
        <v>0</v>
      </c>
      <c r="J25" s="419">
        <f>SUM(J9:J24)</f>
        <v>0</v>
      </c>
      <c r="K25" s="419">
        <f>SUM(K9:K24)</f>
        <v>0</v>
      </c>
    </row>
    <row r="26" spans="1:11" ht="12.75" customHeight="1" thickTop="1" x14ac:dyDescent="0.2">
      <c r="A26" s="669" t="s">
        <v>420</v>
      </c>
      <c r="B26" s="670"/>
      <c r="C26" s="670"/>
      <c r="D26" s="670"/>
      <c r="E26" s="670"/>
      <c r="F26" s="670"/>
      <c r="G26" s="670"/>
      <c r="H26" s="671"/>
      <c r="I26" s="267" t="s">
        <v>137</v>
      </c>
      <c r="J26" s="272" t="s">
        <v>313</v>
      </c>
      <c r="K26" s="272" t="s">
        <v>227</v>
      </c>
    </row>
    <row r="27" spans="1:11" ht="12.75" customHeight="1" x14ac:dyDescent="0.2">
      <c r="A27" s="667"/>
      <c r="B27" s="668"/>
      <c r="C27" s="668"/>
      <c r="D27" s="668"/>
      <c r="E27" s="668"/>
      <c r="F27" s="668"/>
      <c r="G27" s="668"/>
      <c r="H27" s="668"/>
      <c r="I27" s="418"/>
      <c r="J27" s="418"/>
      <c r="K27" s="418">
        <f t="shared" ref="K27:K32" si="1">I27-J27</f>
        <v>0</v>
      </c>
    </row>
    <row r="28" spans="1:11" ht="12.75" customHeight="1" x14ac:dyDescent="0.2">
      <c r="A28" s="667"/>
      <c r="B28" s="668"/>
      <c r="C28" s="668"/>
      <c r="D28" s="668"/>
      <c r="E28" s="668"/>
      <c r="F28" s="668"/>
      <c r="G28" s="668"/>
      <c r="H28" s="668"/>
      <c r="I28" s="475"/>
      <c r="J28" s="475"/>
      <c r="K28" s="475">
        <f t="shared" si="1"/>
        <v>0</v>
      </c>
    </row>
    <row r="29" spans="1:11" ht="12.75" customHeight="1" x14ac:dyDescent="0.2">
      <c r="A29" s="667"/>
      <c r="B29" s="668"/>
      <c r="C29" s="668"/>
      <c r="D29" s="668"/>
      <c r="E29" s="668"/>
      <c r="F29" s="668"/>
      <c r="G29" s="668"/>
      <c r="H29" s="668"/>
      <c r="I29" s="475"/>
      <c r="J29" s="475"/>
      <c r="K29" s="475">
        <f t="shared" si="1"/>
        <v>0</v>
      </c>
    </row>
    <row r="30" spans="1:11" ht="12.75" customHeight="1" x14ac:dyDescent="0.2">
      <c r="A30" s="667"/>
      <c r="B30" s="668"/>
      <c r="C30" s="668"/>
      <c r="D30" s="668"/>
      <c r="E30" s="668"/>
      <c r="F30" s="668"/>
      <c r="G30" s="668"/>
      <c r="H30" s="668"/>
      <c r="I30" s="475"/>
      <c r="J30" s="475"/>
      <c r="K30" s="475">
        <f t="shared" si="1"/>
        <v>0</v>
      </c>
    </row>
    <row r="31" spans="1:11" ht="12.75" customHeight="1" x14ac:dyDescent="0.2">
      <c r="A31" s="667"/>
      <c r="B31" s="668"/>
      <c r="C31" s="668"/>
      <c r="D31" s="668"/>
      <c r="E31" s="668"/>
      <c r="F31" s="668"/>
      <c r="G31" s="668"/>
      <c r="H31" s="668"/>
      <c r="I31" s="475"/>
      <c r="J31" s="475"/>
      <c r="K31" s="475">
        <f t="shared" si="1"/>
        <v>0</v>
      </c>
    </row>
    <row r="32" spans="1:11" ht="12.75" customHeight="1" x14ac:dyDescent="0.2">
      <c r="A32" s="667"/>
      <c r="B32" s="668"/>
      <c r="C32" s="668"/>
      <c r="D32" s="668"/>
      <c r="E32" s="668"/>
      <c r="F32" s="668"/>
      <c r="G32" s="668"/>
      <c r="H32" s="668"/>
      <c r="I32" s="475"/>
      <c r="J32" s="475"/>
      <c r="K32" s="475">
        <f t="shared" si="1"/>
        <v>0</v>
      </c>
    </row>
    <row r="33" spans="1:11" ht="12.75" customHeight="1" thickBot="1" x14ac:dyDescent="0.25">
      <c r="A33" s="672" t="str">
        <f>IF(I33&lt;&gt;'4.1 CSF'!O85,"Total does not equal Line 30 of the CSF Development Budget","")</f>
        <v/>
      </c>
      <c r="B33" s="673"/>
      <c r="C33" s="673"/>
      <c r="D33" s="673"/>
      <c r="E33" s="673"/>
      <c r="F33" s="673"/>
      <c r="G33" s="674"/>
      <c r="H33" s="270" t="s">
        <v>138</v>
      </c>
      <c r="I33" s="419">
        <f>SUM(I27:I32)</f>
        <v>0</v>
      </c>
      <c r="J33" s="419">
        <f>SUM(J27:J32)</f>
        <v>0</v>
      </c>
      <c r="K33" s="419">
        <f>SUM(K27:K32)</f>
        <v>0</v>
      </c>
    </row>
    <row r="34" spans="1:11" ht="12.75" customHeight="1" thickTop="1" x14ac:dyDescent="0.2">
      <c r="A34" s="669" t="s">
        <v>422</v>
      </c>
      <c r="B34" s="670"/>
      <c r="C34" s="670"/>
      <c r="D34" s="670"/>
      <c r="E34" s="670"/>
      <c r="F34" s="670"/>
      <c r="G34" s="670"/>
      <c r="H34" s="671"/>
      <c r="I34" s="267" t="s">
        <v>137</v>
      </c>
      <c r="J34" s="272" t="s">
        <v>313</v>
      </c>
      <c r="K34" s="272" t="s">
        <v>227</v>
      </c>
    </row>
    <row r="35" spans="1:11" ht="12.75" customHeight="1" x14ac:dyDescent="0.2">
      <c r="A35" s="667"/>
      <c r="B35" s="668"/>
      <c r="C35" s="668"/>
      <c r="D35" s="668"/>
      <c r="E35" s="668"/>
      <c r="F35" s="668"/>
      <c r="G35" s="668"/>
      <c r="H35" s="668"/>
      <c r="I35" s="418"/>
      <c r="J35" s="418"/>
      <c r="K35" s="418">
        <f>I35-J35</f>
        <v>0</v>
      </c>
    </row>
    <row r="36" spans="1:11" ht="12.75" customHeight="1" x14ac:dyDescent="0.2">
      <c r="A36" s="667"/>
      <c r="B36" s="668"/>
      <c r="C36" s="668"/>
      <c r="D36" s="668"/>
      <c r="E36" s="668"/>
      <c r="F36" s="668"/>
      <c r="G36" s="668"/>
      <c r="H36" s="668"/>
      <c r="I36" s="475"/>
      <c r="J36" s="475"/>
      <c r="K36" s="475">
        <f>I36-J36</f>
        <v>0</v>
      </c>
    </row>
    <row r="37" spans="1:11" ht="12.75" customHeight="1" x14ac:dyDescent="0.2">
      <c r="A37" s="667"/>
      <c r="B37" s="668"/>
      <c r="C37" s="668"/>
      <c r="D37" s="668"/>
      <c r="E37" s="668"/>
      <c r="F37" s="668"/>
      <c r="G37" s="668"/>
      <c r="H37" s="668"/>
      <c r="I37" s="475"/>
      <c r="J37" s="475"/>
      <c r="K37" s="475">
        <f>I37-J37</f>
        <v>0</v>
      </c>
    </row>
    <row r="38" spans="1:11" ht="12.75" customHeight="1" thickBot="1" x14ac:dyDescent="0.25">
      <c r="A38" s="672" t="str">
        <f>IF(I38&lt;&gt;'4.1 CSF'!O103,"Total does not equal Line 47 of the CSF Development Budget","")</f>
        <v/>
      </c>
      <c r="B38" s="673"/>
      <c r="C38" s="673"/>
      <c r="D38" s="673"/>
      <c r="E38" s="673"/>
      <c r="F38" s="673"/>
      <c r="G38" s="674"/>
      <c r="H38" s="270" t="s">
        <v>138</v>
      </c>
      <c r="I38" s="419">
        <f>SUM(I35:I37)</f>
        <v>0</v>
      </c>
      <c r="J38" s="419">
        <f>SUM(J35:J37)</f>
        <v>0</v>
      </c>
      <c r="K38" s="419">
        <f>SUM(K35:K37)</f>
        <v>0</v>
      </c>
    </row>
    <row r="39" spans="1:11" ht="12.75" customHeight="1" thickTop="1" x14ac:dyDescent="0.2">
      <c r="A39" s="669" t="s">
        <v>421</v>
      </c>
      <c r="B39" s="670"/>
      <c r="C39" s="670"/>
      <c r="D39" s="670"/>
      <c r="E39" s="670"/>
      <c r="F39" s="670"/>
      <c r="G39" s="670"/>
      <c r="H39" s="671"/>
      <c r="I39" s="267" t="s">
        <v>137</v>
      </c>
      <c r="J39" s="272" t="s">
        <v>313</v>
      </c>
      <c r="K39" s="272" t="s">
        <v>227</v>
      </c>
    </row>
    <row r="40" spans="1:11" ht="12.75" customHeight="1" x14ac:dyDescent="0.2">
      <c r="A40" s="667"/>
      <c r="B40" s="668"/>
      <c r="C40" s="668"/>
      <c r="D40" s="668"/>
      <c r="E40" s="668"/>
      <c r="F40" s="668"/>
      <c r="G40" s="668"/>
      <c r="H40" s="668"/>
      <c r="I40" s="418"/>
      <c r="J40" s="418"/>
      <c r="K40" s="418">
        <f>I40-J40</f>
        <v>0</v>
      </c>
    </row>
    <row r="41" spans="1:11" ht="12.75" customHeight="1" x14ac:dyDescent="0.2">
      <c r="A41" s="667"/>
      <c r="B41" s="668"/>
      <c r="C41" s="668"/>
      <c r="D41" s="668"/>
      <c r="E41" s="668"/>
      <c r="F41" s="668"/>
      <c r="G41" s="668"/>
      <c r="H41" s="668"/>
      <c r="I41" s="475"/>
      <c r="J41" s="475"/>
      <c r="K41" s="475">
        <f>I41-J41</f>
        <v>0</v>
      </c>
    </row>
    <row r="42" spans="1:11" ht="12.75" customHeight="1" x14ac:dyDescent="0.2">
      <c r="A42" s="667"/>
      <c r="B42" s="668"/>
      <c r="C42" s="668"/>
      <c r="D42" s="668"/>
      <c r="E42" s="668"/>
      <c r="F42" s="668"/>
      <c r="G42" s="668"/>
      <c r="H42" s="668"/>
      <c r="I42" s="475"/>
      <c r="J42" s="475"/>
      <c r="K42" s="475">
        <f>I42-J42</f>
        <v>0</v>
      </c>
    </row>
    <row r="43" spans="1:11" ht="12.75" customHeight="1" thickBot="1" x14ac:dyDescent="0.25">
      <c r="A43" s="672" t="str">
        <f>IF(I43&lt;&gt;'4.1 CSF'!O104,"Total does not equal Line 48 of the CSF Development Budget","")</f>
        <v/>
      </c>
      <c r="B43" s="673"/>
      <c r="C43" s="673"/>
      <c r="D43" s="673"/>
      <c r="E43" s="673"/>
      <c r="F43" s="673"/>
      <c r="G43" s="674"/>
      <c r="H43" s="270" t="s">
        <v>138</v>
      </c>
      <c r="I43" s="419">
        <f>SUM(I40:I42)</f>
        <v>0</v>
      </c>
      <c r="J43" s="419">
        <f>SUM(J40:J42)</f>
        <v>0</v>
      </c>
      <c r="K43" s="419">
        <f>SUM(K40:K42)</f>
        <v>0</v>
      </c>
    </row>
    <row r="44" spans="1:11" ht="12.75" customHeight="1" thickTop="1" x14ac:dyDescent="0.2"/>
    <row r="45" spans="1:11" ht="12.75" customHeight="1" x14ac:dyDescent="0.2">
      <c r="A45" s="260" t="s">
        <v>262</v>
      </c>
    </row>
    <row r="47" spans="1:11" ht="12.75" customHeight="1" x14ac:dyDescent="0.2">
      <c r="G47" s="109" t="s">
        <v>251</v>
      </c>
      <c r="H47" s="100"/>
      <c r="I47" s="100"/>
      <c r="J47" s="16"/>
      <c r="K47" s="16"/>
    </row>
    <row r="48" spans="1:11" ht="12.75" customHeight="1" x14ac:dyDescent="0.2">
      <c r="G48" s="203" t="s">
        <v>252</v>
      </c>
      <c r="H48" s="204"/>
      <c r="I48" s="204"/>
      <c r="J48" s="204"/>
      <c r="K48" s="261"/>
    </row>
    <row r="49" spans="1:12" ht="12.75" customHeight="1" x14ac:dyDescent="0.2">
      <c r="G49" s="205" t="s">
        <v>253</v>
      </c>
      <c r="H49" s="206"/>
      <c r="I49" s="206"/>
      <c r="J49" s="206"/>
      <c r="K49" s="262"/>
    </row>
    <row r="50" spans="1:12" ht="12.75" customHeight="1" x14ac:dyDescent="0.2">
      <c r="A50" s="192"/>
      <c r="B50" s="192"/>
      <c r="G50" s="205"/>
      <c r="H50" s="206" t="s">
        <v>254</v>
      </c>
      <c r="I50" s="212">
        <v>0.5</v>
      </c>
      <c r="J50" s="215"/>
      <c r="K50" s="263"/>
      <c r="L50" s="192"/>
    </row>
    <row r="51" spans="1:12" ht="12.75" customHeight="1" x14ac:dyDescent="0.2">
      <c r="A51" s="192"/>
      <c r="B51" s="192"/>
      <c r="G51" s="205"/>
      <c r="H51" s="206" t="s">
        <v>255</v>
      </c>
      <c r="I51" s="212">
        <v>0.5</v>
      </c>
      <c r="J51" s="215"/>
      <c r="K51" s="263"/>
      <c r="L51" s="192"/>
    </row>
    <row r="52" spans="1:12" ht="12.75" customHeight="1" x14ac:dyDescent="0.2">
      <c r="A52" s="192"/>
      <c r="B52" s="192"/>
      <c r="G52" s="205"/>
      <c r="H52" s="206" t="s">
        <v>256</v>
      </c>
      <c r="I52" s="212">
        <v>1</v>
      </c>
      <c r="J52" s="215"/>
      <c r="K52" s="263"/>
      <c r="L52" s="192"/>
    </row>
    <row r="53" spans="1:12" ht="12.75" customHeight="1" x14ac:dyDescent="0.2">
      <c r="G53" s="207"/>
      <c r="H53" s="208" t="s">
        <v>257</v>
      </c>
      <c r="I53" s="213">
        <v>1</v>
      </c>
      <c r="J53" s="264"/>
      <c r="K53" s="265"/>
    </row>
    <row r="54" spans="1:12" ht="12.75" customHeight="1" x14ac:dyDescent="0.2">
      <c r="G54" s="116" t="s">
        <v>260</v>
      </c>
      <c r="H54" s="114"/>
      <c r="I54" s="114"/>
      <c r="J54" s="26"/>
      <c r="K54" s="36"/>
    </row>
  </sheetData>
  <sheetProtection password="F1F7" sheet="1" objects="1" scenarios="1"/>
  <mergeCells count="38">
    <mergeCell ref="C1:G1"/>
    <mergeCell ref="C2:G2"/>
    <mergeCell ref="A14:H14"/>
    <mergeCell ref="A15:H15"/>
    <mergeCell ref="A16:H16"/>
    <mergeCell ref="A17:H17"/>
    <mergeCell ref="A8:H8"/>
    <mergeCell ref="A9:H9"/>
    <mergeCell ref="A10:H10"/>
    <mergeCell ref="A11:H11"/>
    <mergeCell ref="A12:H12"/>
    <mergeCell ref="A13:H13"/>
    <mergeCell ref="A18:H18"/>
    <mergeCell ref="A19:H19"/>
    <mergeCell ref="A20:H20"/>
    <mergeCell ref="A21:H21"/>
    <mergeCell ref="A22:H22"/>
    <mergeCell ref="A23:H23"/>
    <mergeCell ref="A25:G25"/>
    <mergeCell ref="A26:H26"/>
    <mergeCell ref="A27:H27"/>
    <mergeCell ref="A24:H24"/>
    <mergeCell ref="A28:H28"/>
    <mergeCell ref="A29:H29"/>
    <mergeCell ref="A30:H30"/>
    <mergeCell ref="A31:H31"/>
    <mergeCell ref="A32:H32"/>
    <mergeCell ref="A33:G33"/>
    <mergeCell ref="A34:H34"/>
    <mergeCell ref="A35:H35"/>
    <mergeCell ref="A36:H36"/>
    <mergeCell ref="A43:G43"/>
    <mergeCell ref="A37:H37"/>
    <mergeCell ref="A38:G38"/>
    <mergeCell ref="A39:H39"/>
    <mergeCell ref="A40:H40"/>
    <mergeCell ref="A41:H41"/>
    <mergeCell ref="A42:H42"/>
  </mergeCells>
  <phoneticPr fontId="7" type="noConversion"/>
  <pageMargins left="1" right="1" top="0.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1.1 Residential</vt:lpstr>
      <vt:lpstr>1.2 Res Detail</vt:lpstr>
      <vt:lpstr>1.3 Qualified Basis</vt:lpstr>
      <vt:lpstr>2.1 Comm</vt:lpstr>
      <vt:lpstr>2.2 Comm Detail</vt:lpstr>
      <vt:lpstr>3.1 Civic</vt:lpstr>
      <vt:lpstr>3.2 Civic Detail</vt:lpstr>
      <vt:lpstr>4.1 CSF</vt:lpstr>
      <vt:lpstr>4.2 CSF Detail</vt:lpstr>
      <vt:lpstr>4.3 CSF Qual Basis</vt:lpstr>
      <vt:lpstr>5.1 Summary</vt:lpstr>
      <vt:lpstr>'1.3 Qualified Basis'!boost</vt:lpstr>
      <vt:lpstr>'4.3 CSF Qual Basis'!boost</vt:lpstr>
      <vt:lpstr>fintype</vt:lpstr>
      <vt:lpstr>'1.1 Residential'!Print_Area</vt:lpstr>
      <vt:lpstr>'1.2 Res Detail'!Print_Area</vt:lpstr>
      <vt:lpstr>'1.3 Qualified Basis'!Print_Area</vt:lpstr>
      <vt:lpstr>'2.1 Comm'!Print_Area</vt:lpstr>
      <vt:lpstr>'2.2 Comm Detail'!Print_Area</vt:lpstr>
      <vt:lpstr>'3.1 Civic'!Print_Area</vt:lpstr>
      <vt:lpstr>'3.2 Civic Detail'!Print_Area</vt:lpstr>
      <vt:lpstr>'4.1 CSF'!Print_Area</vt:lpstr>
      <vt:lpstr>'4.2 CSF Detail'!Print_Area</vt:lpstr>
      <vt:lpstr>'4.3 CSF Qual Basis'!Print_Area</vt:lpstr>
      <vt:lpstr>'5.1 Summary'!Print_Area</vt:lpstr>
      <vt:lpstr>'1.1 Residential'!print_res_1to4</vt:lpstr>
      <vt:lpstr>sourcecodes</vt:lpstr>
      <vt:lpstr>sourcenames</vt:lpstr>
      <vt:lpstr>wagerate</vt:lpstr>
      <vt:lpstr>Xcheck</vt:lpstr>
      <vt:lpstr>yesno</vt:lpstr>
    </vt:vector>
  </TitlesOfParts>
  <Company>NYS DHCR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Flanagan</dc:creator>
  <cp:lastModifiedBy>Michael Peek</cp:lastModifiedBy>
  <cp:lastPrinted>2019-04-12T14:22:00Z</cp:lastPrinted>
  <dcterms:created xsi:type="dcterms:W3CDTF">2005-07-07T20:08:54Z</dcterms:created>
  <dcterms:modified xsi:type="dcterms:W3CDTF">2025-04-17T15:01:24Z</dcterms:modified>
</cp:coreProperties>
</file>